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10. PC do Hospital São Lucas 10.2022\11. Relatório Financeiro\"/>
    </mc:Choice>
  </mc:AlternateContent>
  <bookViews>
    <workbookView xWindow="0" yWindow="0" windowWidth="23040" windowHeight="9192" tabRatio="949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DESPESAS" sheetId="51" state="hidden" r:id="rId16"/>
    <sheet name="CAZUL" sheetId="52" state="hidden" r:id="rId17"/>
    <sheet name="FORNECEDOR" sheetId="50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CAZUL!$A$1:$O$271</definedName>
    <definedName name="_xlnm._FilterDatabase" localSheetId="15" hidden="1">DESPESAS!$A$4:$C$99</definedName>
    <definedName name="_xlnm._FilterDatabase" localSheetId="1" hidden="1">FINANCEIRO!$A$4:$N$443</definedName>
    <definedName name="_xlnm._FilterDatabase" localSheetId="17" hidden="1">FORNECEDOR!$A$1:$B$957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53" l="1"/>
  <c r="B6" i="53"/>
  <c r="B10" i="53"/>
  <c r="B9" i="53"/>
  <c r="A1" i="53" l="1"/>
  <c r="A5" i="53"/>
  <c r="B17" i="53"/>
  <c r="B26" i="53"/>
  <c r="O6" i="31" l="1"/>
  <c r="H6" i="31" s="1"/>
  <c r="O7" i="31"/>
  <c r="H7" i="31" s="1"/>
  <c r="O8" i="31"/>
  <c r="H8" i="31" s="1"/>
  <c r="O9" i="31"/>
  <c r="O10" i="31"/>
  <c r="H10" i="31" s="1"/>
  <c r="O11" i="31"/>
  <c r="O12" i="31"/>
  <c r="H12" i="31" s="1"/>
  <c r="O13" i="31"/>
  <c r="H13" i="31" s="1"/>
  <c r="O14" i="31"/>
  <c r="H14" i="31" s="1"/>
  <c r="O15" i="31"/>
  <c r="H15" i="31" s="1"/>
  <c r="O16" i="31"/>
  <c r="H16" i="31" s="1"/>
  <c r="O17" i="31"/>
  <c r="H17" i="31" s="1"/>
  <c r="O18" i="31"/>
  <c r="H18" i="31" s="1"/>
  <c r="O19" i="31"/>
  <c r="H19" i="31" s="1"/>
  <c r="O20" i="31"/>
  <c r="O21" i="31"/>
  <c r="H21" i="31" s="1"/>
  <c r="O22" i="31"/>
  <c r="H22" i="31" s="1"/>
  <c r="O23" i="31"/>
  <c r="H23" i="31" s="1"/>
  <c r="O24" i="31"/>
  <c r="H24" i="31" s="1"/>
  <c r="O25" i="31"/>
  <c r="O26" i="31"/>
  <c r="H26" i="31" s="1"/>
  <c r="O27" i="31"/>
  <c r="H27" i="31" s="1"/>
  <c r="O28" i="31"/>
  <c r="H28" i="31" s="1"/>
  <c r="O29" i="31"/>
  <c r="H29" i="31" s="1"/>
  <c r="O30" i="31"/>
  <c r="H30" i="31" s="1"/>
  <c r="O31" i="31"/>
  <c r="H31" i="31" s="1"/>
  <c r="O32" i="31"/>
  <c r="H32" i="31" s="1"/>
  <c r="O33" i="31"/>
  <c r="O34" i="31"/>
  <c r="H34" i="31" s="1"/>
  <c r="O35" i="31"/>
  <c r="H35" i="31" s="1"/>
  <c r="O36" i="31"/>
  <c r="H36" i="31" s="1"/>
  <c r="O37" i="31"/>
  <c r="O38" i="31"/>
  <c r="H38" i="31" s="1"/>
  <c r="O39" i="31"/>
  <c r="H39" i="31" s="1"/>
  <c r="O40" i="31"/>
  <c r="H40" i="31" s="1"/>
  <c r="O41" i="31"/>
  <c r="O42" i="31"/>
  <c r="H42" i="31" s="1"/>
  <c r="O43" i="31"/>
  <c r="H43" i="31" s="1"/>
  <c r="O44" i="31"/>
  <c r="H44" i="31" s="1"/>
  <c r="O45" i="31"/>
  <c r="O46" i="31"/>
  <c r="H46" i="31" s="1"/>
  <c r="O47" i="31"/>
  <c r="H47" i="31" s="1"/>
  <c r="O48" i="31"/>
  <c r="H48" i="31" s="1"/>
  <c r="O49" i="31"/>
  <c r="O50" i="31"/>
  <c r="H50" i="31" s="1"/>
  <c r="O51" i="31"/>
  <c r="H51" i="31" s="1"/>
  <c r="O52" i="31"/>
  <c r="H52" i="31" s="1"/>
  <c r="O53" i="31"/>
  <c r="O54" i="31"/>
  <c r="H54" i="31" s="1"/>
  <c r="O55" i="31"/>
  <c r="H55" i="31" s="1"/>
  <c r="O56" i="31"/>
  <c r="O57" i="31"/>
  <c r="O58" i="31"/>
  <c r="H58" i="31" s="1"/>
  <c r="O59" i="31"/>
  <c r="H59" i="31" s="1"/>
  <c r="O60" i="31"/>
  <c r="H60" i="31" s="1"/>
  <c r="O61" i="31"/>
  <c r="O62" i="31"/>
  <c r="H62" i="31" s="1"/>
  <c r="O63" i="31"/>
  <c r="H63" i="31" s="1"/>
  <c r="O64" i="31"/>
  <c r="O65" i="31"/>
  <c r="H65" i="31" s="1"/>
  <c r="O66" i="31"/>
  <c r="H66" i="31" s="1"/>
  <c r="O67" i="31"/>
  <c r="H67" i="31" s="1"/>
  <c r="O68" i="31"/>
  <c r="H68" i="31" s="1"/>
  <c r="O69" i="31"/>
  <c r="O70" i="31"/>
  <c r="H70" i="31" s="1"/>
  <c r="O71" i="31"/>
  <c r="H71" i="31" s="1"/>
  <c r="O72" i="31"/>
  <c r="H72" i="31" s="1"/>
  <c r="O73" i="31"/>
  <c r="O74" i="31"/>
  <c r="H74" i="31" s="1"/>
  <c r="O75" i="31"/>
  <c r="H75" i="31" s="1"/>
  <c r="O76" i="31"/>
  <c r="H76" i="31" s="1"/>
  <c r="O77" i="31"/>
  <c r="O78" i="31"/>
  <c r="H78" i="31" s="1"/>
  <c r="O79" i="31"/>
  <c r="H79" i="31" s="1"/>
  <c r="O80" i="31"/>
  <c r="H80" i="31" s="1"/>
  <c r="O81" i="31"/>
  <c r="O82" i="31"/>
  <c r="H82" i="31" s="1"/>
  <c r="O83" i="31"/>
  <c r="H83" i="31" s="1"/>
  <c r="O84" i="31"/>
  <c r="H84" i="31" s="1"/>
  <c r="O85" i="31"/>
  <c r="O86" i="31"/>
  <c r="H86" i="31" s="1"/>
  <c r="O87" i="31"/>
  <c r="H87" i="31" s="1"/>
  <c r="O88" i="31"/>
  <c r="O89" i="31"/>
  <c r="O90" i="31"/>
  <c r="H90" i="31" s="1"/>
  <c r="O91" i="31"/>
  <c r="H91" i="31" s="1"/>
  <c r="O92" i="31"/>
  <c r="H92" i="31" s="1"/>
  <c r="O93" i="31"/>
  <c r="O94" i="31"/>
  <c r="H94" i="31" s="1"/>
  <c r="O95" i="31"/>
  <c r="H95" i="31" s="1"/>
  <c r="O96" i="31"/>
  <c r="O97" i="31"/>
  <c r="H97" i="31" s="1"/>
  <c r="O98" i="31"/>
  <c r="H98" i="31" s="1"/>
  <c r="O99" i="31"/>
  <c r="H99" i="31" s="1"/>
  <c r="O100" i="31"/>
  <c r="H100" i="31" s="1"/>
  <c r="O101" i="31"/>
  <c r="O102" i="31"/>
  <c r="H102" i="31" s="1"/>
  <c r="O103" i="31"/>
  <c r="H103" i="31" s="1"/>
  <c r="O104" i="31"/>
  <c r="H104" i="31" s="1"/>
  <c r="O105" i="31"/>
  <c r="O106" i="31"/>
  <c r="H106" i="31" s="1"/>
  <c r="O107" i="31"/>
  <c r="H107" i="31" s="1"/>
  <c r="O108" i="31"/>
  <c r="H108" i="31" s="1"/>
  <c r="O109" i="31"/>
  <c r="O110" i="31"/>
  <c r="H110" i="31" s="1"/>
  <c r="O111" i="31"/>
  <c r="H111" i="31" s="1"/>
  <c r="O112" i="31"/>
  <c r="H112" i="31" s="1"/>
  <c r="O113" i="31"/>
  <c r="H113" i="31" s="1"/>
  <c r="O114" i="31"/>
  <c r="H114" i="31" s="1"/>
  <c r="O115" i="31"/>
  <c r="H115" i="31" s="1"/>
  <c r="O116" i="31"/>
  <c r="H116" i="31" s="1"/>
  <c r="O117" i="31"/>
  <c r="O118" i="31"/>
  <c r="H118" i="31" s="1"/>
  <c r="O119" i="31"/>
  <c r="H119" i="31" s="1"/>
  <c r="O120" i="31"/>
  <c r="O121" i="31"/>
  <c r="O122" i="31"/>
  <c r="H122" i="31" s="1"/>
  <c r="O123" i="31"/>
  <c r="H123" i="31" s="1"/>
  <c r="O124" i="31"/>
  <c r="H124" i="31" s="1"/>
  <c r="O125" i="31"/>
  <c r="O126" i="31"/>
  <c r="H126" i="31" s="1"/>
  <c r="O127" i="31"/>
  <c r="H127" i="31" s="1"/>
  <c r="O128" i="31"/>
  <c r="O129" i="31"/>
  <c r="O130" i="31"/>
  <c r="H130" i="31" s="1"/>
  <c r="O131" i="31"/>
  <c r="H131" i="31" s="1"/>
  <c r="O132" i="31"/>
  <c r="H132" i="31" s="1"/>
  <c r="O133" i="31"/>
  <c r="O134" i="31"/>
  <c r="H134" i="31" s="1"/>
  <c r="O135" i="31"/>
  <c r="H135" i="31" s="1"/>
  <c r="O136" i="31"/>
  <c r="H136" i="31" s="1"/>
  <c r="O137" i="31"/>
  <c r="O138" i="31"/>
  <c r="H138" i="31" s="1"/>
  <c r="O139" i="31"/>
  <c r="H139" i="31" s="1"/>
  <c r="O140" i="31"/>
  <c r="H140" i="31" s="1"/>
  <c r="O141" i="31"/>
  <c r="O142" i="31"/>
  <c r="H142" i="31" s="1"/>
  <c r="O143" i="31"/>
  <c r="H143" i="31" s="1"/>
  <c r="O144" i="31"/>
  <c r="H144" i="31" s="1"/>
  <c r="O145" i="31"/>
  <c r="H145" i="31" s="1"/>
  <c r="O146" i="31"/>
  <c r="H146" i="31" s="1"/>
  <c r="O147" i="31"/>
  <c r="H147" i="31" s="1"/>
  <c r="O148" i="31"/>
  <c r="H148" i="31" s="1"/>
  <c r="O149" i="31"/>
  <c r="O150" i="31"/>
  <c r="H150" i="31" s="1"/>
  <c r="O151" i="31"/>
  <c r="H151" i="31" s="1"/>
  <c r="O152" i="31"/>
  <c r="O153" i="31"/>
  <c r="O154" i="31"/>
  <c r="H154" i="31" s="1"/>
  <c r="O155" i="31"/>
  <c r="H155" i="31" s="1"/>
  <c r="O156" i="31"/>
  <c r="H156" i="31" s="1"/>
  <c r="O157" i="31"/>
  <c r="O158" i="31"/>
  <c r="H158" i="31" s="1"/>
  <c r="O159" i="31"/>
  <c r="H159" i="31" s="1"/>
  <c r="O160" i="31"/>
  <c r="O161" i="31"/>
  <c r="O162" i="31"/>
  <c r="H162" i="31" s="1"/>
  <c r="O163" i="31"/>
  <c r="H163" i="31" s="1"/>
  <c r="O164" i="31"/>
  <c r="H164" i="31" s="1"/>
  <c r="O165" i="31"/>
  <c r="O166" i="31"/>
  <c r="H166" i="31" s="1"/>
  <c r="O167" i="31"/>
  <c r="H167" i="31" s="1"/>
  <c r="O168" i="31"/>
  <c r="H168" i="31" s="1"/>
  <c r="O169" i="31"/>
  <c r="O170" i="31"/>
  <c r="H170" i="31" s="1"/>
  <c r="O171" i="31"/>
  <c r="H171" i="31" s="1"/>
  <c r="O172" i="31"/>
  <c r="H172" i="31" s="1"/>
  <c r="O173" i="31"/>
  <c r="O174" i="31"/>
  <c r="H174" i="31" s="1"/>
  <c r="O175" i="31"/>
  <c r="H175" i="31" s="1"/>
  <c r="O176" i="31"/>
  <c r="H176" i="31" s="1"/>
  <c r="O177" i="31"/>
  <c r="O178" i="31"/>
  <c r="H178" i="31" s="1"/>
  <c r="O179" i="31"/>
  <c r="H179" i="31" s="1"/>
  <c r="O180" i="31"/>
  <c r="H180" i="31" s="1"/>
  <c r="O181" i="31"/>
  <c r="O182" i="31"/>
  <c r="H182" i="31" s="1"/>
  <c r="O183" i="31"/>
  <c r="H183" i="31" s="1"/>
  <c r="O184" i="31"/>
  <c r="O185" i="31"/>
  <c r="O186" i="31"/>
  <c r="H186" i="31" s="1"/>
  <c r="O187" i="31"/>
  <c r="H187" i="31" s="1"/>
  <c r="O188" i="31"/>
  <c r="H188" i="31" s="1"/>
  <c r="O189" i="31"/>
  <c r="O190" i="31"/>
  <c r="H190" i="31" s="1"/>
  <c r="O191" i="31"/>
  <c r="H191" i="31" s="1"/>
  <c r="O192" i="31"/>
  <c r="H192" i="31" s="1"/>
  <c r="O193" i="31"/>
  <c r="H193" i="31" s="1"/>
  <c r="O194" i="31"/>
  <c r="H194" i="31" s="1"/>
  <c r="O195" i="31"/>
  <c r="H195" i="31" s="1"/>
  <c r="O196" i="31"/>
  <c r="H196" i="31" s="1"/>
  <c r="O197" i="31"/>
  <c r="O198" i="31"/>
  <c r="H198" i="31" s="1"/>
  <c r="O199" i="31"/>
  <c r="H199" i="31" s="1"/>
  <c r="O200" i="31"/>
  <c r="H200" i="31" s="1"/>
  <c r="O201" i="31"/>
  <c r="O202" i="31"/>
  <c r="H202" i="31" s="1"/>
  <c r="O203" i="31"/>
  <c r="H203" i="31" s="1"/>
  <c r="O204" i="31"/>
  <c r="H204" i="31" s="1"/>
  <c r="O205" i="31"/>
  <c r="O206" i="31"/>
  <c r="H206" i="31" s="1"/>
  <c r="O207" i="31"/>
  <c r="H207" i="31" s="1"/>
  <c r="O208" i="31"/>
  <c r="H208" i="31" s="1"/>
  <c r="O209" i="31"/>
  <c r="O210" i="31"/>
  <c r="H210" i="31" s="1"/>
  <c r="O211" i="31"/>
  <c r="H211" i="31" s="1"/>
  <c r="O212" i="31"/>
  <c r="H212" i="31" s="1"/>
  <c r="O213" i="31"/>
  <c r="O214" i="31"/>
  <c r="H214" i="31" s="1"/>
  <c r="O215" i="31"/>
  <c r="H215" i="31" s="1"/>
  <c r="O216" i="31"/>
  <c r="O217" i="31"/>
  <c r="O218" i="31"/>
  <c r="H218" i="31" s="1"/>
  <c r="O219" i="31"/>
  <c r="H219" i="31" s="1"/>
  <c r="O220" i="31"/>
  <c r="H220" i="31" s="1"/>
  <c r="O221" i="31"/>
  <c r="O222" i="31"/>
  <c r="H222" i="31" s="1"/>
  <c r="O223" i="31"/>
  <c r="H223" i="31" s="1"/>
  <c r="O224" i="31"/>
  <c r="H224" i="31" s="1"/>
  <c r="O225" i="31"/>
  <c r="H225" i="31" s="1"/>
  <c r="O226" i="31"/>
  <c r="H226" i="31" s="1"/>
  <c r="O227" i="31"/>
  <c r="H227" i="31" s="1"/>
  <c r="O228" i="31"/>
  <c r="H228" i="31" s="1"/>
  <c r="O229" i="31"/>
  <c r="O230" i="31"/>
  <c r="H230" i="31" s="1"/>
  <c r="O231" i="31"/>
  <c r="H231" i="31" s="1"/>
  <c r="O232" i="31"/>
  <c r="H232" i="31" s="1"/>
  <c r="O233" i="31"/>
  <c r="O234" i="31"/>
  <c r="H234" i="31" s="1"/>
  <c r="O235" i="31"/>
  <c r="H235" i="31" s="1"/>
  <c r="O236" i="31"/>
  <c r="H236" i="31" s="1"/>
  <c r="O237" i="31"/>
  <c r="O238" i="31"/>
  <c r="H238" i="31" s="1"/>
  <c r="O239" i="31"/>
  <c r="H239" i="31" s="1"/>
  <c r="O240" i="31"/>
  <c r="H240" i="31" s="1"/>
  <c r="O241" i="31"/>
  <c r="H241" i="31" s="1"/>
  <c r="O242" i="31"/>
  <c r="H242" i="31" s="1"/>
  <c r="O243" i="31"/>
  <c r="H243" i="31" s="1"/>
  <c r="O244" i="31"/>
  <c r="H244" i="31" s="1"/>
  <c r="O245" i="31"/>
  <c r="O246" i="31"/>
  <c r="H246" i="31" s="1"/>
  <c r="O247" i="31"/>
  <c r="H247" i="31" s="1"/>
  <c r="O248" i="31"/>
  <c r="O249" i="31"/>
  <c r="O250" i="31"/>
  <c r="H250" i="31" s="1"/>
  <c r="O251" i="31"/>
  <c r="H251" i="31" s="1"/>
  <c r="O252" i="31"/>
  <c r="H252" i="31" s="1"/>
  <c r="O253" i="31"/>
  <c r="O254" i="31"/>
  <c r="H254" i="31" s="1"/>
  <c r="O255" i="31"/>
  <c r="H255" i="31" s="1"/>
  <c r="O256" i="31"/>
  <c r="H256" i="31" s="1"/>
  <c r="O257" i="31"/>
  <c r="O258" i="31"/>
  <c r="H258" i="31" s="1"/>
  <c r="O259" i="31"/>
  <c r="H259" i="31" s="1"/>
  <c r="O260" i="31"/>
  <c r="H260" i="31" s="1"/>
  <c r="O261" i="31"/>
  <c r="O262" i="31"/>
  <c r="H262" i="31" s="1"/>
  <c r="O263" i="31"/>
  <c r="H263" i="31" s="1"/>
  <c r="O264" i="31"/>
  <c r="H264" i="31" s="1"/>
  <c r="O265" i="31"/>
  <c r="O266" i="31"/>
  <c r="H266" i="31" s="1"/>
  <c r="O267" i="31"/>
  <c r="H267" i="31" s="1"/>
  <c r="O268" i="31"/>
  <c r="H268" i="31" s="1"/>
  <c r="O269" i="31"/>
  <c r="O270" i="31"/>
  <c r="H270" i="31" s="1"/>
  <c r="O271" i="31"/>
  <c r="H271" i="31" s="1"/>
  <c r="O272" i="31"/>
  <c r="H272" i="31" s="1"/>
  <c r="O273" i="31"/>
  <c r="H273" i="31" s="1"/>
  <c r="O274" i="31"/>
  <c r="H274" i="31" s="1"/>
  <c r="O5" i="31"/>
  <c r="H5" i="31" s="1"/>
  <c r="B29" i="49"/>
  <c r="B28" i="47"/>
  <c r="B28" i="48"/>
  <c r="B23" i="47"/>
  <c r="B23" i="48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I6" i="31"/>
  <c r="I7" i="31"/>
  <c r="I8" i="31"/>
  <c r="I11" i="31"/>
  <c r="I14" i="31"/>
  <c r="I15" i="31"/>
  <c r="I16" i="31"/>
  <c r="I19" i="31"/>
  <c r="I22" i="31"/>
  <c r="I23" i="31"/>
  <c r="I27" i="31"/>
  <c r="I28" i="31"/>
  <c r="I30" i="31"/>
  <c r="I31" i="31"/>
  <c r="I35" i="31"/>
  <c r="I36" i="31"/>
  <c r="I38" i="31"/>
  <c r="I39" i="31"/>
  <c r="I40" i="31"/>
  <c r="I43" i="31"/>
  <c r="I46" i="31"/>
  <c r="I47" i="31"/>
  <c r="I48" i="31"/>
  <c r="I51" i="31"/>
  <c r="I54" i="31"/>
  <c r="I55" i="31"/>
  <c r="I59" i="31"/>
  <c r="I62" i="31"/>
  <c r="I63" i="31"/>
  <c r="I67" i="31"/>
  <c r="I70" i="31"/>
  <c r="I71" i="31"/>
  <c r="I72" i="31"/>
  <c r="I75" i="31"/>
  <c r="I78" i="31"/>
  <c r="I79" i="31"/>
  <c r="I80" i="31"/>
  <c r="I83" i="31"/>
  <c r="I86" i="31"/>
  <c r="I87" i="31"/>
  <c r="I91" i="31"/>
  <c r="I94" i="31"/>
  <c r="I95" i="31"/>
  <c r="I99" i="31"/>
  <c r="I102" i="31"/>
  <c r="I103" i="31"/>
  <c r="I104" i="31"/>
  <c r="I107" i="31"/>
  <c r="I110" i="31"/>
  <c r="I111" i="31"/>
  <c r="I112" i="31"/>
  <c r="I115" i="31"/>
  <c r="I118" i="31"/>
  <c r="I119" i="31"/>
  <c r="I123" i="31"/>
  <c r="I126" i="31"/>
  <c r="I127" i="31"/>
  <c r="I131" i="31"/>
  <c r="I134" i="31"/>
  <c r="I135" i="31"/>
  <c r="I136" i="31"/>
  <c r="I139" i="31"/>
  <c r="I142" i="31"/>
  <c r="I143" i="31"/>
  <c r="I144" i="31"/>
  <c r="I147" i="31"/>
  <c r="I150" i="31"/>
  <c r="I151" i="31"/>
  <c r="I155" i="31"/>
  <c r="I158" i="31"/>
  <c r="I159" i="31"/>
  <c r="I163" i="31"/>
  <c r="I166" i="31"/>
  <c r="I167" i="31"/>
  <c r="I168" i="31"/>
  <c r="I171" i="31"/>
  <c r="I174" i="31"/>
  <c r="I175" i="31"/>
  <c r="I176" i="31"/>
  <c r="I179" i="31"/>
  <c r="I182" i="31"/>
  <c r="I183" i="31"/>
  <c r="I187" i="31"/>
  <c r="I190" i="31"/>
  <c r="I191" i="31"/>
  <c r="I195" i="31"/>
  <c r="I198" i="31"/>
  <c r="I199" i="31"/>
  <c r="I200" i="31"/>
  <c r="I203" i="31"/>
  <c r="I206" i="31"/>
  <c r="I207" i="31"/>
  <c r="I208" i="31"/>
  <c r="I211" i="31"/>
  <c r="I214" i="31"/>
  <c r="I215" i="31"/>
  <c r="I219" i="31"/>
  <c r="I222" i="31"/>
  <c r="I223" i="31"/>
  <c r="I227" i="31"/>
  <c r="I230" i="31"/>
  <c r="I231" i="31"/>
  <c r="I232" i="31"/>
  <c r="I235" i="31"/>
  <c r="I238" i="31"/>
  <c r="I239" i="31"/>
  <c r="I240" i="31"/>
  <c r="I243" i="31"/>
  <c r="I246" i="31"/>
  <c r="I247" i="31"/>
  <c r="I251" i="31"/>
  <c r="I254" i="31"/>
  <c r="I255" i="31"/>
  <c r="I259" i="31"/>
  <c r="I262" i="31"/>
  <c r="I263" i="31"/>
  <c r="I264" i="31"/>
  <c r="I267" i="31"/>
  <c r="I270" i="31"/>
  <c r="I271" i="31"/>
  <c r="I272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2" i="31"/>
  <c r="F252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G264" i="31"/>
  <c r="F264" i="31" s="1"/>
  <c r="G265" i="31"/>
  <c r="F265" i="31" s="1"/>
  <c r="G266" i="31"/>
  <c r="F266" i="31" s="1"/>
  <c r="G267" i="31"/>
  <c r="F267" i="31" s="1"/>
  <c r="G268" i="31"/>
  <c r="F268" i="31" s="1"/>
  <c r="G269" i="31"/>
  <c r="F269" i="31" s="1"/>
  <c r="G270" i="31"/>
  <c r="F270" i="31" s="1"/>
  <c r="G271" i="31"/>
  <c r="F271" i="31" s="1"/>
  <c r="G272" i="31"/>
  <c r="F272" i="31" s="1"/>
  <c r="G273" i="31"/>
  <c r="F273" i="31" s="1"/>
  <c r="G274" i="31"/>
  <c r="F274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L5" i="31"/>
  <c r="K5" i="31"/>
  <c r="J5" i="31"/>
  <c r="I5" i="31"/>
  <c r="G5" i="31"/>
  <c r="F5" i="31" s="1"/>
  <c r="D5" i="31"/>
  <c r="C5" i="31"/>
  <c r="I32" i="31" l="1"/>
  <c r="I20" i="31"/>
  <c r="I260" i="31"/>
  <c r="I252" i="31"/>
  <c r="I228" i="31"/>
  <c r="I220" i="31"/>
  <c r="I196" i="31"/>
  <c r="I188" i="31"/>
  <c r="I164" i="31"/>
  <c r="I156" i="31"/>
  <c r="I132" i="31"/>
  <c r="I124" i="31"/>
  <c r="I100" i="31"/>
  <c r="I92" i="31"/>
  <c r="I68" i="31"/>
  <c r="I60" i="31"/>
  <c r="I44" i="31"/>
  <c r="I24" i="31"/>
  <c r="I12" i="31"/>
  <c r="I269" i="31"/>
  <c r="H269" i="31"/>
  <c r="I265" i="31"/>
  <c r="H265" i="31"/>
  <c r="I261" i="31"/>
  <c r="H261" i="31"/>
  <c r="I257" i="31"/>
  <c r="H257" i="31"/>
  <c r="I253" i="31"/>
  <c r="H253" i="31"/>
  <c r="I249" i="31"/>
  <c r="H249" i="31"/>
  <c r="I245" i="31"/>
  <c r="H245" i="31"/>
  <c r="I237" i="31"/>
  <c r="H237" i="31"/>
  <c r="I233" i="31"/>
  <c r="H233" i="31"/>
  <c r="I229" i="31"/>
  <c r="H229" i="31"/>
  <c r="I221" i="31"/>
  <c r="H221" i="31"/>
  <c r="I217" i="31"/>
  <c r="H217" i="31"/>
  <c r="I213" i="31"/>
  <c r="H213" i="31"/>
  <c r="I209" i="31"/>
  <c r="H209" i="31"/>
  <c r="I205" i="31"/>
  <c r="H205" i="31"/>
  <c r="I201" i="31"/>
  <c r="H201" i="31"/>
  <c r="I197" i="31"/>
  <c r="H197" i="31"/>
  <c r="I189" i="31"/>
  <c r="H189" i="31"/>
  <c r="I185" i="31"/>
  <c r="H185" i="31"/>
  <c r="I181" i="31"/>
  <c r="H181" i="31"/>
  <c r="I177" i="31"/>
  <c r="H177" i="31"/>
  <c r="I173" i="31"/>
  <c r="H173" i="31"/>
  <c r="I169" i="31"/>
  <c r="H169" i="31"/>
  <c r="I165" i="31"/>
  <c r="H165" i="31"/>
  <c r="I161" i="31"/>
  <c r="H161" i="31"/>
  <c r="I157" i="31"/>
  <c r="H157" i="31"/>
  <c r="I153" i="31"/>
  <c r="H153" i="31"/>
  <c r="I149" i="31"/>
  <c r="H149" i="31"/>
  <c r="I141" i="31"/>
  <c r="H141" i="31"/>
  <c r="I137" i="31"/>
  <c r="H137" i="31"/>
  <c r="I133" i="31"/>
  <c r="H133" i="31"/>
  <c r="I129" i="31"/>
  <c r="H129" i="31"/>
  <c r="I125" i="31"/>
  <c r="H125" i="31"/>
  <c r="I121" i="31"/>
  <c r="H121" i="31"/>
  <c r="I117" i="31"/>
  <c r="H117" i="31"/>
  <c r="I109" i="31"/>
  <c r="H109" i="31"/>
  <c r="I105" i="31"/>
  <c r="H105" i="31"/>
  <c r="I101" i="31"/>
  <c r="H101" i="31"/>
  <c r="I93" i="31"/>
  <c r="H93" i="31"/>
  <c r="I89" i="31"/>
  <c r="H89" i="31"/>
  <c r="I85" i="31"/>
  <c r="H85" i="31"/>
  <c r="I81" i="31"/>
  <c r="H81" i="31"/>
  <c r="I77" i="31"/>
  <c r="H77" i="31"/>
  <c r="I73" i="31"/>
  <c r="H73" i="31"/>
  <c r="I69" i="31"/>
  <c r="H69" i="31"/>
  <c r="I61" i="31"/>
  <c r="H61" i="31"/>
  <c r="I57" i="31"/>
  <c r="H57" i="31"/>
  <c r="I53" i="31"/>
  <c r="H53" i="31"/>
  <c r="I49" i="31"/>
  <c r="H49" i="31"/>
  <c r="I45" i="31"/>
  <c r="H45" i="31"/>
  <c r="I41" i="31"/>
  <c r="H41" i="31"/>
  <c r="I37" i="31"/>
  <c r="H37" i="31"/>
  <c r="I33" i="31"/>
  <c r="H33" i="31"/>
  <c r="I25" i="31"/>
  <c r="H25" i="31"/>
  <c r="I9" i="31"/>
  <c r="H9" i="31"/>
  <c r="I248" i="31"/>
  <c r="H248" i="31"/>
  <c r="I216" i="31"/>
  <c r="H216" i="31"/>
  <c r="I184" i="31"/>
  <c r="H184" i="31"/>
  <c r="I160" i="31"/>
  <c r="H160" i="31"/>
  <c r="I152" i="31"/>
  <c r="H152" i="31"/>
  <c r="I128" i="31"/>
  <c r="H128" i="31"/>
  <c r="I120" i="31"/>
  <c r="H120" i="31"/>
  <c r="I96" i="31"/>
  <c r="H96" i="31"/>
  <c r="I88" i="31"/>
  <c r="H88" i="31"/>
  <c r="I64" i="31"/>
  <c r="H64" i="31"/>
  <c r="I56" i="31"/>
  <c r="H56" i="31"/>
  <c r="I84" i="31"/>
  <c r="I52" i="31"/>
  <c r="I76" i="31"/>
  <c r="I256" i="31"/>
  <c r="I244" i="31"/>
  <c r="I224" i="31"/>
  <c r="I212" i="31"/>
  <c r="I192" i="31"/>
  <c r="I180" i="31"/>
  <c r="I148" i="31"/>
  <c r="I116" i="31"/>
  <c r="I268" i="31"/>
  <c r="I236" i="31"/>
  <c r="I204" i="31"/>
  <c r="I172" i="31"/>
  <c r="I140" i="31"/>
  <c r="I108" i="31"/>
  <c r="I273" i="31"/>
  <c r="I241" i="31"/>
  <c r="I225" i="31"/>
  <c r="I193" i="31"/>
  <c r="I145" i="31"/>
  <c r="I113" i="31"/>
  <c r="I97" i="31"/>
  <c r="I65" i="31"/>
  <c r="I17" i="31"/>
  <c r="I21" i="31"/>
  <c r="I13" i="31"/>
  <c r="I29" i="31"/>
  <c r="I274" i="31"/>
  <c r="I266" i="31"/>
  <c r="I258" i="31"/>
  <c r="I250" i="31"/>
  <c r="I242" i="31"/>
  <c r="I234" i="31"/>
  <c r="I226" i="31"/>
  <c r="I218" i="31"/>
  <c r="I210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D71" i="35" l="1"/>
  <c r="B8" i="37"/>
  <c r="B8" i="53" s="1"/>
  <c r="B11" i="53" s="1"/>
  <c r="D58" i="35"/>
  <c r="D66" i="35"/>
  <c r="D67" i="35"/>
  <c r="D61" i="35"/>
  <c r="D70" i="35"/>
  <c r="D60" i="35"/>
  <c r="D65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D83" i="35"/>
  <c r="B20" i="53" l="1"/>
  <c r="B23" i="53" s="1"/>
  <c r="B28" i="53" s="1"/>
  <c r="B23" i="37"/>
  <c r="B25" i="37" s="1"/>
  <c r="B28" i="37" s="1"/>
  <c r="A38" i="53" l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<sst xmlns="http://schemas.openxmlformats.org/spreadsheetml/2006/main" count="5391" uniqueCount="2203">
  <si>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</si>
  <si>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</si>
  <si>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</si>
  <si>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</si>
  <si>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</si>
  <si>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</si>
  <si>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</si>
  <si>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</si>
  <si>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</si>
  <si>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</si>
  <si>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</si>
  <si>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</si>
  <si>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</si>
  <si>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</si>
  <si>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</si>
  <si>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</si>
  <si>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</si>
  <si>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</si>
  <si>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</si>
  <si>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</si>
  <si>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</si>
  <si>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</si>
  <si>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</si>
  <si>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</si>
  <si>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</si>
  <si>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</si>
  <si>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</si>
  <si>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</si>
  <si>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</si>
  <si>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</si>
  <si>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</si>
  <si>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</si>
  <si>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</si>
  <si>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</si>
  <si>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</si>
  <si>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</si>
  <si>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</si>
  <si>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</si>
  <si>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</si>
  <si>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</si>
  <si>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</si>
  <si>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</si>
  <si>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</si>
  <si>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</si>
  <si>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</si>
  <si>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</si>
  <si>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</si>
  <si>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</si>
  <si>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</si>
  <si>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</si>
  <si>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</si>
  <si>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</si>
  <si>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</si>
  <si>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</si>
  <si>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</si>
  <si>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</si>
  <si>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</si>
  <si>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</si>
  <si>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</si>
  <si>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</si>
  <si>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</si>
  <si>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</si>
  <si>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</si>
  <si>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</si>
  <si>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</si>
  <si>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</si>
  <si>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</si>
  <si>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</si>
  <si>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</si>
  <si>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</si>
  <si>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</si>
  <si>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</si>
  <si>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</si>
  <si>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</si>
  <si>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</si>
  <si>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</si>
  <si>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</si>
  <si>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</si>
  <si>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</si>
  <si>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</si>
  <si>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</si>
  <si>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</si>
  <si>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</si>
  <si>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</si>
  <si>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</si>
  <si>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</si>
  <si>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</si>
  <si>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</si>
  <si>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</si>
  <si>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</si>
  <si>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</si>
  <si>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</si>
  <si>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</si>
  <si>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</si>
  <si>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</si>
  <si>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</si>
  <si>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</si>
  <si>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</si>
  <si>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</si>
  <si>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</si>
  <si>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</si>
  <si>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</si>
  <si>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</si>
  <si>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</si>
  <si>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</si>
  <si>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</si>
  <si>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</si>
  <si>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</si>
  <si>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</si>
  <si>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</si>
  <si>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</si>
  <si>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</si>
  <si>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</si>
  <si>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</si>
  <si>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</si>
  <si>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</si>
  <si>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</si>
  <si>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</si>
  <si>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</si>
  <si>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</si>
  <si>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</si>
  <si>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</si>
  <si>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</si>
  <si>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</si>
  <si>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</si>
  <si>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</si>
  <si>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</si>
  <si>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</si>
  <si>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</si>
  <si>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</si>
  <si>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</si>
  <si>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</si>
  <si>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</si>
  <si>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</si>
  <si>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</si>
  <si>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</si>
  <si>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</si>
  <si>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</si>
  <si>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</si>
  <si>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</si>
  <si>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</si>
  <si>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</si>
  <si>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</si>
  <si>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</si>
  <si>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</si>
  <si>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</si>
  <si>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</si>
  <si>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</si>
  <si>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</si>
  <si>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</si>
  <si>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</si>
  <si>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</si>
  <si>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</si>
  <si>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</si>
  <si>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</si>
  <si>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</si>
  <si>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</si>
  <si>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</si>
  <si>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</si>
  <si>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</si>
  <si>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</si>
  <si>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</si>
  <si>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</si>
  <si>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</si>
  <si>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</si>
  <si>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</si>
  <si>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</si>
  <si>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</si>
  <si>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</si>
  <si>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</si>
  <si>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</si>
  <si>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</si>
  <si>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</si>
  <si>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</si>
  <si>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</si>
  <si>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</si>
  <si>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</si>
  <si>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</si>
  <si>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</si>
  <si>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</si>
  <si>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</si>
  <si>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</si>
  <si>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</si>
  <si>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</si>
  <si>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</si>
  <si>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</si>
  <si>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</si>
  <si>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</si>
  <si>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</si>
  <si>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</si>
  <si>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</si>
  <si>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</si>
  <si>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</si>
  <si>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</si>
  <si>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</si>
  <si>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</si>
  <si>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</si>
  <si>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</si>
  <si>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</si>
  <si>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</si>
  <si>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</si>
  <si>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</si>
  <si>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</si>
  <si>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</si>
  <si>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</si>
  <si>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</si>
  <si>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</si>
  <si>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</si>
  <si>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</si>
  <si>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</si>
  <si>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</si>
  <si>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</si>
  <si>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</si>
  <si>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</si>
  <si>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</si>
  <si>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</si>
  <si>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</si>
  <si>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</si>
  <si>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</si>
  <si>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</si>
  <si>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</si>
  <si>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</si>
  <si>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</si>
  <si>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</si>
  <si>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</si>
  <si>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</si>
  <si>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</si>
  <si>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</si>
  <si>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</si>
  <si>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</si>
  <si>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</si>
  <si>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</si>
  <si>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</si>
  <si>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</si>
  <si>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</si>
  <si>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</si>
  <si>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</si>
  <si>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</si>
  <si>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</si>
  <si>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</si>
  <si>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</si>
  <si>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</si>
  <si>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</si>
  <si>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</si>
  <si>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</si>
  <si>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</si>
  <si>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</si>
  <si>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</si>
  <si>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</si>
  <si>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</si>
  <si>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</si>
  <si>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</si>
  <si>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</si>
  <si>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</si>
  <si>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</si>
  <si>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</si>
  <si>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</si>
  <si>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</si>
  <si>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</si>
  <si>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</si>
  <si>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</si>
  <si>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</si>
  <si>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</si>
  <si>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</si>
  <si>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</si>
  <si>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</si>
  <si>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</si>
  <si>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</si>
  <si>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</si>
  <si>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</si>
  <si>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</si>
  <si>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</si>
  <si>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</si>
  <si>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</si>
  <si>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</si>
  <si>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</si>
  <si>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</si>
  <si>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</si>
  <si>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</si>
  <si>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</si>
  <si>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</si>
  <si>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</si>
  <si>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</si>
  <si>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</si>
  <si>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</si>
  <si>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</si>
  <si>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</si>
  <si>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</si>
  <si>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</si>
  <si>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</si>
  <si>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</si>
  <si>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</si>
  <si>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</si>
  <si>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</si>
  <si>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</si>
  <si>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</si>
  <si>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</si>
  <si>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</si>
  <si>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</si>
  <si>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</si>
  <si>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</si>
  <si>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</si>
  <si>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</si>
  <si>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</si>
  <si>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</si>
  <si>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</si>
  <si>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</si>
  <si>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</si>
  <si>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</si>
  <si>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</si>
  <si>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</si>
  <si>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</si>
  <si>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</si>
  <si>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</si>
  <si>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</si>
  <si>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</si>
  <si>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</si>
  <si>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</si>
  <si>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</si>
  <si>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</si>
  <si>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</si>
  <si>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</si>
  <si>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</si>
  <si>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</si>
  <si>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</si>
  <si>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</si>
  <si>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</si>
  <si>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</si>
  <si>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</si>
  <si>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</si>
  <si>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</si>
  <si>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</si>
  <si>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</si>
  <si>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</si>
  <si>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</si>
  <si>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</si>
  <si>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</si>
  <si>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</si>
  <si>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</si>
  <si>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ART CONTABIL SERVICOS ESTRATEGICOS LTDA</t>
  </si>
  <si>
    <t>ASTHAMED COM. PROD EQUIP HOSP</t>
  </si>
  <si>
    <t>AZEVEDO, DOS REIS ADVOGADOS &amp; ASSOCIADOS</t>
  </si>
  <si>
    <t>BANCO BRADESCO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</si>
  <si>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</si>
  <si>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</si>
  <si>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</si>
  <si>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</si>
  <si>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</si>
  <si>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</si>
  <si>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</si>
  <si>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</si>
  <si>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</si>
  <si>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</si>
  <si>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</si>
  <si>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</si>
  <si>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</si>
  <si>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</si>
  <si>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</si>
  <si>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</si>
  <si>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</si>
  <si>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</si>
  <si>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</si>
  <si>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</si>
  <si>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</si>
  <si>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</si>
  <si>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</si>
  <si>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</si>
  <si>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</si>
  <si>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</si>
  <si>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</si>
  <si>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</si>
  <si>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</si>
  <si>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</si>
  <si>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</si>
  <si>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</si>
  <si>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</si>
  <si>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</si>
  <si>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</si>
  <si>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</si>
  <si>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</si>
  <si>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</si>
  <si>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</si>
  <si>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</si>
  <si>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</si>
  <si>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</si>
  <si>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</si>
  <si>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</si>
  <si>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</si>
  <si>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</si>
  <si>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</si>
  <si>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</si>
  <si>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</si>
  <si>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</si>
  <si>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</si>
  <si>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</si>
  <si>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</si>
  <si>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</si>
  <si>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</si>
  <si>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</si>
  <si>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</si>
  <si>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</si>
  <si>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</si>
  <si>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</si>
  <si>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</si>
  <si>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</si>
  <si>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</si>
  <si>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</si>
  <si>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</si>
  <si>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</si>
  <si>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</si>
  <si>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</si>
  <si>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</si>
  <si>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</si>
  <si>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</si>
  <si>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</si>
  <si>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</si>
  <si>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</si>
  <si>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</si>
  <si>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</si>
  <si>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</si>
  <si>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</si>
  <si>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</si>
  <si>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</si>
  <si>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</si>
  <si>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</si>
  <si>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</si>
  <si>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</si>
  <si>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</si>
  <si>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</si>
  <si>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</si>
  <si>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</si>
  <si>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</si>
  <si>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</si>
  <si>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</si>
  <si>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</si>
  <si>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</si>
  <si>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</si>
  <si>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</si>
  <si>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</si>
  <si>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</si>
  <si>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</si>
  <si>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</si>
  <si>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</si>
  <si>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</si>
  <si>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</si>
  <si>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</si>
  <si>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</si>
  <si>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</si>
  <si>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</si>
  <si>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</si>
  <si>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</si>
  <si>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</si>
  <si>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</si>
  <si>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</si>
  <si>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</si>
  <si>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</si>
  <si>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</si>
  <si>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</si>
  <si>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</si>
  <si>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</si>
  <si>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</si>
  <si>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</si>
  <si>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</si>
  <si>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</si>
  <si>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</si>
  <si>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</si>
  <si>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</si>
  <si>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</si>
  <si>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</si>
  <si>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</si>
  <si>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</si>
  <si>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</si>
  <si>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</si>
  <si>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</si>
  <si>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</si>
  <si>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</si>
  <si>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</si>
  <si>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</si>
  <si>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</si>
  <si>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</si>
  <si>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</si>
  <si>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</si>
  <si>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</si>
  <si>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</si>
  <si>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</si>
  <si>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</si>
  <si>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</si>
  <si>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</si>
  <si>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</si>
  <si>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</si>
  <si>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</si>
  <si>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</si>
  <si>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</si>
  <si>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</si>
  <si>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</si>
  <si>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</si>
  <si>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</si>
  <si>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</si>
  <si>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</si>
  <si>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</si>
  <si>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</si>
  <si>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</si>
  <si>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</si>
  <si>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</si>
  <si>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</si>
  <si>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</si>
  <si>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</si>
  <si>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</si>
  <si>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</si>
  <si>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</si>
  <si>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</si>
  <si>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</si>
  <si>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</si>
  <si>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</si>
  <si>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</si>
  <si>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</si>
  <si>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</si>
  <si>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</si>
  <si>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</si>
  <si>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</si>
  <si>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</si>
  <si>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</si>
  <si>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</si>
  <si>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</si>
  <si>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</si>
  <si>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</si>
  <si>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</si>
  <si>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</si>
  <si>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</si>
  <si>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</si>
  <si>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</si>
  <si>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</si>
  <si>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</si>
  <si>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</si>
  <si>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</si>
  <si>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</si>
  <si>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</si>
  <si>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</si>
  <si>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</si>
  <si>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</si>
  <si>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</si>
  <si>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</si>
  <si>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</si>
  <si>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</si>
  <si>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</si>
  <si>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</si>
  <si>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</si>
  <si>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</si>
  <si>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</si>
  <si>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</si>
  <si>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</si>
  <si>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</si>
  <si>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</si>
  <si>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</si>
  <si>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</si>
  <si>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</si>
  <si>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</si>
  <si>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</si>
  <si>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</si>
  <si>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</si>
  <si>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</si>
  <si>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</si>
  <si>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</si>
  <si>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</si>
  <si>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</si>
  <si>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</si>
  <si>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</si>
  <si>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</si>
  <si>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</si>
  <si>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</si>
  <si>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</si>
  <si>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</si>
  <si>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</si>
  <si>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</si>
  <si>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</si>
  <si>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</si>
  <si>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</si>
  <si>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</si>
  <si>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</si>
  <si>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</si>
  <si>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</si>
  <si>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</si>
  <si>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</si>
  <si>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</si>
  <si>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</si>
  <si>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</si>
  <si>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</si>
  <si>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</si>
  <si>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</si>
  <si>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</si>
  <si>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</si>
  <si>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</si>
  <si>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</si>
  <si>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</si>
  <si>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</si>
  <si>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</si>
  <si>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</si>
  <si>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</si>
  <si>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</si>
  <si>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</si>
  <si>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</si>
  <si>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</si>
  <si>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</si>
  <si>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</si>
  <si>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</si>
  <si>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</si>
  <si>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</si>
  <si>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</si>
  <si>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</si>
  <si>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</si>
  <si>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</si>
  <si>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</si>
  <si>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</si>
  <si>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</si>
  <si>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</si>
  <si>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</si>
  <si>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</si>
  <si>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</si>
  <si>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</si>
  <si>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</si>
  <si>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</si>
  <si>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</si>
  <si>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</si>
  <si>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</si>
  <si>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</si>
  <si>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</si>
  <si>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</si>
  <si>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</si>
  <si>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</si>
  <si>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</si>
  <si>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</si>
  <si>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</si>
  <si>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</si>
  <si>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</si>
  <si>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</si>
  <si>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</si>
  <si>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</si>
  <si>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</si>
  <si>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</si>
  <si>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</si>
  <si>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</si>
  <si>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</si>
  <si>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</si>
  <si>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</si>
  <si>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</si>
  <si>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</si>
  <si>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</si>
  <si>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</si>
  <si>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</si>
  <si>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</si>
  <si>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</si>
  <si>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</si>
  <si>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</si>
  <si>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</si>
  <si>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</si>
  <si>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</si>
  <si>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</si>
  <si>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</si>
  <si>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</si>
  <si>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</si>
  <si>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</si>
  <si>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</si>
  <si>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</si>
  <si>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</si>
  <si>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</si>
  <si>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</si>
  <si>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</si>
  <si>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</si>
  <si>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</si>
  <si>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</si>
  <si>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</si>
  <si>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</si>
  <si>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</si>
  <si>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</si>
  <si>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</si>
  <si>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</si>
  <si>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</si>
  <si>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</si>
  <si>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</si>
  <si>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</si>
  <si>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</si>
  <si>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</si>
  <si>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</si>
  <si>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</si>
  <si>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</si>
  <si>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</si>
  <si>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</si>
  <si>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</si>
  <si>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</si>
  <si>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</si>
  <si>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</si>
  <si>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</si>
  <si>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</si>
  <si>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</si>
  <si>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</si>
  <si>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</si>
  <si>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</si>
  <si>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</si>
  <si>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</si>
  <si>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</si>
  <si>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</si>
  <si>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</si>
  <si>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</si>
  <si>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</si>
  <si>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</si>
  <si>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</si>
  <si>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</si>
  <si>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</si>
  <si>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</si>
  <si>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</si>
  <si>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</si>
  <si>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</si>
  <si>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</si>
  <si>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</si>
  <si>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</si>
  <si>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</si>
  <si>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</si>
  <si>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</si>
  <si>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</si>
  <si>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</si>
  <si>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</si>
  <si>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</si>
  <si>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</si>
  <si>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</si>
  <si>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</si>
  <si>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</si>
  <si>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</si>
  <si>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</si>
  <si>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</si>
  <si>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</si>
  <si>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</si>
  <si>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</si>
  <si>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</si>
  <si>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</si>
  <si>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</si>
  <si>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</si>
  <si>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</si>
  <si>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</si>
  <si>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</si>
  <si>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</si>
  <si>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</si>
  <si>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</si>
  <si>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</si>
  <si>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</si>
  <si>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</si>
  <si>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</si>
  <si>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</si>
  <si>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</si>
  <si>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</si>
  <si>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</si>
  <si>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</si>
  <si>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</si>
  <si>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</si>
  <si>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</si>
  <si>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</si>
  <si>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</si>
  <si>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</si>
  <si>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</si>
  <si>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</si>
  <si>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</si>
  <si>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</si>
  <si>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</si>
  <si>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</si>
  <si>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</si>
  <si>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</si>
  <si>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</si>
  <si>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</si>
  <si>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</si>
  <si>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</si>
  <si>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</si>
  <si>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</si>
  <si>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</si>
  <si>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</si>
  <si>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</si>
  <si>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</si>
  <si>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</si>
  <si>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</si>
  <si>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</si>
  <si>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</si>
  <si>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</si>
  <si>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</si>
  <si>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</si>
  <si>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</si>
  <si>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</si>
  <si>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</si>
  <si>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</si>
  <si>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</si>
  <si>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</si>
  <si>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</si>
  <si>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</si>
  <si>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</si>
  <si>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</si>
  <si>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</si>
  <si>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</si>
  <si>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</si>
  <si>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</si>
  <si>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</si>
  <si>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</si>
  <si>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</si>
  <si>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</si>
  <si>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</si>
  <si>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</si>
  <si>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</si>
  <si>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</si>
  <si>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</si>
  <si>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</si>
  <si>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</si>
  <si>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</si>
  <si>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</si>
  <si>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</si>
  <si>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</si>
  <si>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</si>
  <si>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</si>
  <si>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</si>
  <si>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</si>
  <si>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</si>
  <si>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</si>
  <si>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</si>
  <si>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</si>
  <si>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</si>
  <si>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</si>
  <si>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</si>
  <si>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</si>
  <si>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</si>
  <si>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</si>
  <si>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</si>
  <si>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</si>
  <si>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</si>
  <si>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</si>
  <si>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</si>
  <si>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</si>
  <si>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</si>
  <si>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</si>
  <si>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</si>
  <si>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</si>
  <si>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</si>
  <si>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</si>
  <si>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</si>
  <si>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</si>
  <si>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</si>
  <si>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</si>
  <si>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</si>
  <si>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</si>
  <si>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</si>
  <si>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</si>
  <si>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</si>
  <si>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</si>
  <si>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</si>
  <si>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</si>
  <si>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</si>
  <si>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</si>
  <si>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</si>
  <si>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</si>
  <si>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</si>
  <si>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</si>
  <si>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</si>
  <si>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</si>
  <si>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</si>
  <si>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</si>
  <si>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</si>
  <si>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</si>
  <si>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</si>
  <si>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</si>
  <si>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</si>
  <si>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</si>
  <si>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</si>
  <si>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</si>
  <si>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</si>
  <si>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</si>
  <si>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</si>
  <si>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</si>
  <si>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</si>
  <si>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</si>
  <si>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</si>
  <si>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</si>
  <si>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</si>
  <si>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</si>
  <si>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</si>
  <si>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</si>
  <si>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</si>
  <si>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</si>
  <si>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</si>
  <si>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</si>
  <si>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</si>
  <si>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</si>
  <si>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</si>
  <si>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</si>
  <si>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</si>
  <si>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</si>
  <si>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</si>
  <si>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</si>
  <si>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</si>
  <si>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</si>
  <si>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</si>
  <si>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</si>
  <si>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</si>
  <si>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</si>
  <si>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</si>
  <si>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</si>
  <si>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</si>
  <si>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</si>
  <si>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</si>
  <si>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</si>
  <si>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</si>
  <si>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</si>
  <si>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</si>
  <si>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</si>
  <si>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</si>
  <si>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</si>
  <si>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</si>
  <si>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</si>
  <si>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</si>
  <si>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</si>
  <si>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</si>
  <si>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</si>
  <si>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</si>
  <si>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</si>
  <si>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</si>
  <si>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</si>
  <si>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</si>
  <si>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</si>
  <si>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</si>
  <si>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</si>
  <si>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</si>
  <si>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</si>
  <si>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</si>
  <si>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</si>
  <si>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</si>
  <si>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</si>
  <si>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</si>
  <si>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</si>
  <si>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</si>
  <si>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</si>
  <si>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</si>
  <si>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</si>
  <si>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</si>
  <si>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021.082.664-96</t>
  </si>
  <si>
    <t>THIAGO RICARTE DA SILVA EIRELI</t>
  </si>
  <si>
    <t>37.581.583/0001-00</t>
  </si>
  <si>
    <t>JOSBERTO CALIXTO PEREIRA</t>
  </si>
  <si>
    <t>927.211.843-34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</si>
  <si>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</si>
  <si>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</si>
  <si>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</si>
  <si>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</si>
  <si>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</si>
  <si>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</si>
  <si>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</si>
  <si>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</si>
  <si>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</si>
  <si>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</si>
  <si>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</si>
  <si>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</si>
  <si>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</si>
  <si>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</si>
  <si>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</si>
  <si>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</si>
  <si>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</si>
  <si>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</si>
  <si>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</si>
  <si>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</si>
  <si>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</si>
  <si>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</si>
  <si>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</si>
  <si>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</si>
  <si>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</si>
  <si>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</si>
  <si>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</si>
  <si>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</si>
  <si>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</si>
  <si>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</si>
  <si>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</si>
  <si>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</si>
  <si>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</si>
  <si>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</si>
  <si>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</si>
  <si>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</si>
  <si>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</si>
  <si>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</si>
  <si>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</si>
  <si>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</si>
  <si>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</si>
  <si>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</si>
  <si>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</si>
  <si>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</si>
  <si>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</si>
  <si>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</si>
  <si>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</si>
  <si>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</si>
  <si>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</si>
  <si>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</si>
  <si>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</si>
  <si>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</si>
  <si>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</si>
  <si>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</si>
  <si>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</si>
  <si>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</si>
  <si>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</si>
  <si>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</si>
  <si>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</si>
  <si>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</si>
  <si>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</si>
  <si>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</si>
  <si>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</si>
  <si>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</si>
  <si>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</si>
  <si>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</si>
  <si>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</si>
  <si>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</si>
  <si>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</si>
  <si>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</si>
  <si>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</si>
  <si>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</si>
  <si>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</si>
  <si>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</si>
  <si>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</si>
  <si>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</si>
  <si>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</si>
  <si>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</si>
  <si>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</si>
  <si>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</si>
  <si>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</si>
  <si>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</si>
  <si>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</si>
  <si>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</si>
  <si>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</si>
  <si>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</si>
  <si>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</si>
  <si>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</si>
  <si>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</si>
  <si>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</si>
  <si>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</si>
  <si>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</si>
  <si>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</si>
  <si>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</si>
  <si>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</si>
  <si>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</si>
  <si>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</si>
  <si>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</si>
  <si>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</si>
  <si>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</si>
  <si>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</si>
  <si>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</si>
  <si>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</si>
  <si>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</si>
  <si>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</si>
  <si>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</si>
  <si>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</si>
  <si>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</si>
  <si>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</si>
  <si>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</si>
  <si>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</si>
  <si>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</si>
  <si>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</si>
  <si>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</si>
  <si>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</si>
  <si>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</si>
  <si>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</si>
  <si>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</si>
  <si>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</si>
  <si>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</si>
  <si>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</si>
  <si>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</si>
  <si>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</si>
  <si>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</si>
  <si>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</si>
  <si>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</si>
  <si>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</si>
  <si>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</si>
  <si>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</si>
  <si>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</si>
  <si>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</si>
  <si>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</si>
  <si>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</si>
  <si>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</si>
  <si>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</si>
  <si>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</si>
  <si>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</si>
  <si>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</si>
  <si>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</si>
  <si>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</si>
  <si>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</si>
  <si>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</si>
  <si>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</si>
  <si>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</si>
  <si>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</si>
  <si>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</si>
  <si>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</si>
  <si>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</si>
  <si>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</si>
  <si>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</si>
  <si>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</si>
  <si>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</si>
  <si>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</si>
  <si>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</si>
  <si>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</si>
  <si>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</si>
  <si>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</si>
  <si>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</si>
  <si>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</si>
  <si>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</si>
  <si>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</si>
  <si>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</si>
  <si>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</si>
  <si>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</si>
  <si>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</si>
  <si>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</si>
  <si>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</si>
  <si>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</si>
  <si>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</si>
  <si>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</si>
  <si>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</si>
  <si>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</si>
  <si>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</si>
  <si>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</si>
  <si>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</si>
  <si>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</si>
  <si>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</si>
  <si>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</si>
  <si>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>07.954.480/0003-30</t>
  </si>
  <si>
    <t>COMPANHIA ELETRICA DO ESTADO DO CEARA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</si>
  <si>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</si>
  <si>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</si>
  <si>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</si>
  <si>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</si>
  <si>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</si>
  <si>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</si>
  <si>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</si>
  <si>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</si>
  <si>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</si>
  <si>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</si>
  <si>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</si>
  <si>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</si>
  <si>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</si>
  <si>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</si>
  <si>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</si>
  <si>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</si>
  <si>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</si>
  <si>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</si>
  <si>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</si>
  <si>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</si>
  <si>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</si>
  <si>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</si>
  <si>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</si>
  <si>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</si>
  <si>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</si>
  <si>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</si>
  <si>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</si>
  <si>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</si>
  <si>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</si>
  <si>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</si>
  <si>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</si>
  <si>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</si>
  <si>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</si>
  <si>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</si>
  <si>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</si>
  <si>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</si>
  <si>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</si>
  <si>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</si>
  <si>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</si>
  <si>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</si>
  <si>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</si>
  <si>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</si>
  <si>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</si>
  <si>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</si>
  <si>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</si>
  <si>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</si>
  <si>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</si>
  <si>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</si>
  <si>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</si>
  <si>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</si>
  <si>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</si>
  <si>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</si>
  <si>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</si>
  <si>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</si>
  <si>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</si>
  <si>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</si>
  <si>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</si>
  <si>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</si>
  <si>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</si>
  <si>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</si>
  <si>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</si>
  <si>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</si>
  <si>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</si>
  <si>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</si>
  <si>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</si>
  <si>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</si>
  <si>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</si>
  <si>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</si>
  <si>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</si>
  <si>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</si>
  <si>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</si>
  <si>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</si>
  <si>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</si>
  <si>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</si>
  <si>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</si>
  <si>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</si>
  <si>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</si>
  <si>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</si>
  <si>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</si>
  <si>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</si>
  <si>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</si>
  <si>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</si>
  <si>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</si>
  <si>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</si>
  <si>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</si>
  <si>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</si>
  <si>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</si>
  <si>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</si>
  <si>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</si>
  <si>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</si>
  <si>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</si>
  <si>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</si>
  <si>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</si>
  <si>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</si>
  <si>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</si>
  <si>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</si>
  <si>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</si>
  <si>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</si>
  <si>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</si>
  <si>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</si>
  <si>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</si>
  <si>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</si>
  <si>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</si>
  <si>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</si>
  <si>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</si>
  <si>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</si>
  <si>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</si>
  <si>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</si>
  <si>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</si>
  <si>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</si>
  <si>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</si>
  <si>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</si>
  <si>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</si>
  <si>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</si>
  <si>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</si>
  <si>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</si>
  <si>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</si>
  <si>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</si>
  <si>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</si>
  <si>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</si>
  <si>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</si>
  <si>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</si>
  <si>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</si>
  <si>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</si>
  <si>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</si>
  <si>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</si>
  <si>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</si>
  <si>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</si>
  <si>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</si>
  <si>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</si>
  <si>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</si>
  <si>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</si>
  <si>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</si>
  <si>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</si>
  <si>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</si>
  <si>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</si>
  <si>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RESCISÃO</t>
  </si>
  <si>
    <t>CNPJ / CPF</t>
  </si>
  <si>
    <t>FAVORECIDO</t>
  </si>
  <si>
    <t>Transferência</t>
  </si>
  <si>
    <t>BANCO DO BRASIL (AG. 1523-7 C.C 51.507-8)</t>
  </si>
  <si>
    <t xml:space="preserve">   OS RESPONSÁVEL: INSTITUTO DIVA ALVE DO BRASIL - IDAB</t>
  </si>
  <si>
    <t>SINTÉTICO</t>
  </si>
  <si>
    <t xml:space="preserve"> </t>
  </si>
  <si>
    <t>GPS - GUIA DA PREVIDENCIA SOCIAL</t>
  </si>
  <si>
    <t>00.394.460/0058-87</t>
  </si>
  <si>
    <t>00.000.000/0001-91</t>
  </si>
  <si>
    <t>JOSÉ ALVARO DE AZEVEDO SALVADOR JUNIOR</t>
  </si>
  <si>
    <t>CICERO ROBSON DA SILVA NASCIMENTO</t>
  </si>
  <si>
    <t>J LAERCIO SOUZA DE VASCONCELOS &amp; CIA LTDA</t>
  </si>
  <si>
    <t>EXTIMAC</t>
  </si>
  <si>
    <t>GOVERNO DE ESTADO DO CEARÁ</t>
  </si>
  <si>
    <t>07.047.251/0001-70</t>
  </si>
  <si>
    <t>BRISANET SERVIÇO DE TELECOMUNICAÇÃO LTDA</t>
  </si>
  <si>
    <t>BELIEVE FARMA COM. ME E MAT. H</t>
  </si>
  <si>
    <t>INGRID NAYARA OLIVEIRA CAMARA</t>
  </si>
  <si>
    <t>061.179.673-22</t>
  </si>
  <si>
    <t>FERNANDA GOMES DOS SANTOS</t>
  </si>
  <si>
    <t>003.616.223-09</t>
  </si>
  <si>
    <t>JOSE NERGINO SOBREIRA</t>
  </si>
  <si>
    <t xml:space="preserve">MARCHET DE SA BARRETO CALLOU 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</si>
  <si>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</si>
  <si>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</si>
  <si>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</si>
  <si>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</si>
  <si>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</si>
  <si>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</si>
  <si>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>PRIMEIROS PASSOS - SERV DE ASSIST PEDIATRICA LTDA</t>
  </si>
  <si>
    <t xml:space="preserve"> 25.035.280/0001-02</t>
  </si>
  <si>
    <t>CASARAO SAUDE SERVICOS MEDICOS HOSPITALARES LTDA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</si>
  <si>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</si>
  <si>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</si>
  <si>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</si>
  <si>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</si>
  <si>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</si>
  <si>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INTER CLINIC SERVIÇOS DE SAÚDE LTDA ME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</si>
  <si>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</si>
  <si>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</si>
  <si>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</si>
  <si>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</si>
  <si>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</si>
  <si>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</si>
  <si>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</si>
  <si>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</si>
  <si>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</si>
  <si>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</si>
  <si>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</si>
  <si>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</si>
  <si>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</si>
  <si>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</si>
  <si>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</si>
  <si>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</si>
  <si>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</si>
  <si>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</si>
  <si>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</si>
  <si>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</si>
  <si>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</si>
  <si>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</si>
  <si>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</si>
  <si>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</si>
  <si>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</si>
  <si>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</si>
  <si>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</si>
  <si>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</si>
  <si>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</si>
  <si>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</si>
  <si>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CARIRI MEDIC SERVICOS MEDICOS LTDA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</si>
  <si>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</si>
  <si>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</si>
  <si>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</si>
  <si>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</si>
  <si>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</si>
  <si>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</si>
  <si>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</si>
  <si>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</si>
  <si>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</si>
  <si>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</si>
  <si>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</si>
  <si>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</si>
  <si>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</si>
  <si>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</si>
  <si>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</si>
  <si>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</si>
  <si>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</si>
  <si>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</si>
  <si>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</si>
  <si>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</si>
  <si>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</si>
  <si>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</si>
  <si>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</si>
  <si>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</si>
  <si>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</si>
  <si>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</si>
  <si>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</si>
  <si>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</si>
  <si>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</si>
  <si>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</si>
  <si>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</si>
  <si>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</si>
  <si>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</si>
  <si>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</si>
  <si>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</si>
  <si>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</si>
  <si>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</si>
  <si>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</si>
  <si>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</si>
  <si>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</si>
  <si>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</si>
  <si>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</si>
  <si>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</si>
  <si>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</si>
  <si>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</si>
  <si>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</si>
  <si>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</si>
  <si>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</si>
  <si>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</si>
  <si>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</si>
  <si>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</si>
  <si>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</si>
  <si>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</si>
  <si>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</si>
  <si>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</si>
  <si>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</si>
  <si>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</si>
  <si>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</si>
  <si>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</si>
  <si>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</si>
  <si>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</si>
  <si>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B1007 MED ASSISTENCIA E SERVICOS MEDICOS LTDA</t>
  </si>
  <si>
    <t>36.963.850/0001-32</t>
  </si>
  <si>
    <t>JHMF SERVIÇOS EM SAÚDE LTDA</t>
  </si>
  <si>
    <t>41.393.002/0001-75</t>
  </si>
  <si>
    <t>Companhia Energética do Ceará</t>
  </si>
  <si>
    <t>PREFEITURA MUNICIPAL DE JUAZEIRO DO NORTE - CE</t>
  </si>
  <si>
    <t>07.974.082/0001-14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</si>
  <si>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</si>
  <si>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</si>
  <si>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</si>
  <si>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</si>
  <si>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</si>
  <si>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</si>
  <si>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</si>
  <si>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</si>
  <si>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</si>
  <si>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</si>
  <si>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</si>
  <si>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</si>
  <si>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</si>
  <si>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>HSR MANUTENÇÃO CONSULTORIA ALUGUEL E LIMPEZA EIREL</t>
  </si>
  <si>
    <t xml:space="preserve">18.630.064/0001-31 </t>
  </si>
  <si>
    <t>FORTAL MEDIC ASSISTENCIA MEDICA E CONSULTORIA S S</t>
  </si>
  <si>
    <t>21.959.988/0001-90</t>
  </si>
  <si>
    <t>NNMED-DIST IMP E EXPORT DE MED LTDA EPP</t>
  </si>
  <si>
    <t>15.218.561/0001-39</t>
  </si>
  <si>
    <t>GERMANO COUTINHO ALVES 05527954378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</si>
  <si>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</si>
  <si>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</si>
  <si>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</si>
  <si>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</si>
  <si>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</si>
  <si>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ERON FRIOS SERVIÇOS DE MANUT E REFRIG. LTDA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</si>
  <si>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</si>
  <si>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</si>
  <si>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</si>
  <si>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</si>
  <si>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</si>
  <si>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</si>
  <si>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</si>
  <si>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</si>
  <si>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</si>
  <si>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PEDRO VICTOR F SILVA</t>
  </si>
  <si>
    <t>28.358.623/0001-50</t>
  </si>
  <si>
    <t>SET MEDIC SERVICOS MEDICOS HOSPITALARES LTDA</t>
  </si>
  <si>
    <t>30.570.985/0001-51</t>
  </si>
  <si>
    <t>THIAGO GONDIM DE MENEZES</t>
  </si>
  <si>
    <t>962.411.953-87</t>
  </si>
  <si>
    <t>OTONIEL PEREIRA DA SILVA</t>
  </si>
  <si>
    <t>055.686.783-16</t>
  </si>
  <si>
    <t>JOSE ANACLETO SOBRINHO</t>
  </si>
  <si>
    <t>MICHAEL JOHN MOREIRA SIQUEIRA SERVIÇOS TÉCNICOS ME</t>
  </si>
  <si>
    <t>15.193.955/0001-80</t>
  </si>
  <si>
    <t>JA COMERCIO DE DESCARTAVEIS LTDA EPP</t>
  </si>
  <si>
    <t>13.753.768/0001-88</t>
  </si>
  <si>
    <t>ATACADAO SETTA DE PAPEIS LTDA</t>
  </si>
  <si>
    <t>23.581.150/0001-31</t>
  </si>
  <si>
    <t>BIOMEDICI SAUDE INTEGRALIZADA LTDA - ME</t>
  </si>
  <si>
    <t>24.895.718/0001-51</t>
  </si>
  <si>
    <t>JHFM SERVIÇOS EM SAÚDE LTDA</t>
  </si>
  <si>
    <t>ULISSES E CORDEIRO DE SANTANA EPP</t>
  </si>
  <si>
    <t>26.754.510/0001-48</t>
  </si>
  <si>
    <t>CALLMED COMERCIO DE MED E REP LTDA.</t>
  </si>
  <si>
    <t>05.106.105/0001-52</t>
  </si>
  <si>
    <t>GERSON ARRAIS PINTO FILHO</t>
  </si>
  <si>
    <t>001.821.613-74</t>
  </si>
  <si>
    <t>MAXXI DISTRIBUIDORA DE MEDICAMENTOS HOSPITALARES EIRELI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</si>
  <si>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</si>
  <si>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</si>
  <si>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</si>
  <si>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</si>
  <si>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</si>
  <si>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</si>
  <si>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</si>
  <si>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</si>
  <si>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</si>
  <si>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</si>
  <si>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BRITO ASSESSORIA E SERVIÇOS MÉDICOS</t>
  </si>
  <si>
    <t>CLINICA DE OFTALMOLOGIA E ASSOC. DO CARIRI LTDA -</t>
  </si>
  <si>
    <t>S. &amp; E. SERVIÇOS MEDICOS E ASSISTENCIA PEDIATRICA</t>
  </si>
  <si>
    <t>ROMULO MOTA TEIXEIRA MENDES</t>
  </si>
  <si>
    <t>CLINITI CARIRI LTDA - ME</t>
  </si>
  <si>
    <t>S &amp; R SAUDE SERVICOS MEDICOS LTDA</t>
  </si>
  <si>
    <t>GOMES &amp; SANTANA LTDA</t>
  </si>
  <si>
    <t>White Martins Gases Industriais NE Ltda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</si>
  <si>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</si>
  <si>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</si>
  <si>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</si>
  <si>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</si>
  <si>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</si>
  <si>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</si>
  <si>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ULTRAMEGA DISTRIBUIDORA HOSPITALAR LTDA</t>
  </si>
  <si>
    <t>21.596.736/0001-44</t>
  </si>
  <si>
    <t>PISO FORT LOCAÇÕES E SERVIÇOS</t>
  </si>
  <si>
    <t>27.520.585/0001-27</t>
  </si>
  <si>
    <t>NATALIA DOS SANTOS</t>
  </si>
  <si>
    <t>069.731.893-18</t>
  </si>
  <si>
    <t>COLORTEL SISTEMAS ELETRONICOS S.A.</t>
  </si>
  <si>
    <t>CENTRALLAB - CENTRAL DE ANALISES LABORATORIAIS LTD</t>
  </si>
  <si>
    <t>06.328.947/0001-02</t>
  </si>
  <si>
    <t>MESSER GASES LTDA</t>
  </si>
  <si>
    <t>SHEKINAH TRANSPORTE AUTOMITIVO LTD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</si>
  <si>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</si>
  <si>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</si>
  <si>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</si>
  <si>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</si>
  <si>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</si>
  <si>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</si>
  <si>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PRO VIDA Comércio de Produtos Médicos LTDA</t>
  </si>
  <si>
    <t>ARAUJO SILVA SERVICOS MEDICOS LTDA - ME</t>
  </si>
  <si>
    <t>23.598.759/0001-13</t>
  </si>
  <si>
    <t>MEDIPRO COMERCIO DE PRODUTOS HOSPITALARES EIRELI - ME</t>
  </si>
  <si>
    <t>UP CARIRI</t>
  </si>
  <si>
    <t>30.941.696/0001-11</t>
  </si>
  <si>
    <t>RX2 DISTRIBUIDORA DE MEDICAMENTOS E EQUIP HOSP. LTDA</t>
  </si>
  <si>
    <t>S. B. CLINIC</t>
  </si>
  <si>
    <t>32.903.969/0001-69</t>
  </si>
  <si>
    <t>JR MELO DE LIMA EPP</t>
  </si>
  <si>
    <t>08.563.493/0001-80</t>
  </si>
  <si>
    <t>ART MEDICA COM E REP DE PROD HOSP LTDA</t>
  </si>
  <si>
    <t>Pro-Vida Comercio de Produtos Medicos Ltda</t>
  </si>
  <si>
    <t xml:space="preserve">LIFE MED PRODUTOS 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</si>
  <si>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</si>
  <si>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</si>
  <si>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</si>
  <si>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</si>
  <si>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</si>
  <si>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</si>
  <si>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</si>
  <si>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ELIT MED</t>
  </si>
  <si>
    <t>28.633.248/0001-09</t>
  </si>
  <si>
    <t>ARAUJO SILVA SERVICOS MEDICOS LTDA</t>
  </si>
  <si>
    <t xml:space="preserve">ULISSES E CORDEIRO DE SANTANA EPP </t>
  </si>
  <si>
    <t xml:space="preserve">JONATHAN LEANDRO RODRIGUES </t>
  </si>
  <si>
    <t>101.265.764-75</t>
  </si>
  <si>
    <t>MARIA NAISLANIA PEREIRA FLOR</t>
  </si>
  <si>
    <t>066.198.993-31</t>
  </si>
  <si>
    <t xml:space="preserve">VEC HOSPITALAR LTDA </t>
  </si>
  <si>
    <t xml:space="preserve"> 07.555.270/0001-08</t>
  </si>
  <si>
    <t>ODILANIA PAULINO DE SOUZA</t>
  </si>
  <si>
    <t>024.284.213-52</t>
  </si>
  <si>
    <t>TAVARES E MACEDO ILUMINAÇÃO LTDA</t>
  </si>
  <si>
    <t xml:space="preserve"> 29.523.498/0001-59</t>
  </si>
  <si>
    <t>CENTRALLAB CENTRAL DE ANAL LAB LTDA EPP</t>
  </si>
  <si>
    <t>ESSENCE MED</t>
  </si>
  <si>
    <t>31.253.569/0001-92</t>
  </si>
  <si>
    <t>SERGIO LUIZ A. DE OLIVEIRA CLINICA</t>
  </si>
  <si>
    <t>FARMACE - INDUSTRIA QUIMICO-FARMACEUTICA CEARENSE LTDA</t>
  </si>
  <si>
    <t>06.628.333/0001-46</t>
  </si>
  <si>
    <t>NETO COMERCIO VAREJISTA</t>
  </si>
  <si>
    <t>04.093.416/0001-52</t>
  </si>
  <si>
    <t>HOSPFAR IND E COM DE PROD HOSP SA</t>
  </si>
  <si>
    <t>068.156.843-77</t>
  </si>
  <si>
    <t>LABTECNICA PRO. P/ LAB. EIRELi</t>
  </si>
  <si>
    <t>03.183.450/0001-55</t>
  </si>
  <si>
    <t xml:space="preserve">UNI HOSPITALAR LTDA </t>
  </si>
  <si>
    <t>07.484.373/0001-24</t>
  </si>
  <si>
    <t>CELIO RAMONN VIANA DE BRITO</t>
  </si>
  <si>
    <t>784.501.363-34</t>
  </si>
  <si>
    <t xml:space="preserve">MARIA JOSIANE DA CONCEIÇÃO </t>
  </si>
  <si>
    <t>023.480.603-61</t>
  </si>
  <si>
    <t>NICASSIA MARIS TEMOTEO DOS SA</t>
  </si>
  <si>
    <t xml:space="preserve">026.975.273-03 </t>
  </si>
  <si>
    <t xml:space="preserve">S3 MED DISTRIBUIDORA DE MEDICAMENTOS LTDA </t>
  </si>
  <si>
    <t xml:space="preserve"> 09.660.958/0003-45</t>
  </si>
  <si>
    <t>DISTRIMEDICA COMERCIO DE PRODUTOS MEDICOS E ODONTOLOGICOS LTDA</t>
  </si>
  <si>
    <t>16.902.612/0001-00</t>
  </si>
  <si>
    <t>APA COMERCIO DE PRODUTOS MED. HOSP. E LAB. LTDA. E</t>
  </si>
  <si>
    <t xml:space="preserve"> 07.532.674/0001-86</t>
  </si>
  <si>
    <t>THAISA XAVIER TELES DOS SANTOS</t>
  </si>
  <si>
    <t>027.631.083-77</t>
  </si>
  <si>
    <t>CIRURGICA MONTEBELLO LTDA 301</t>
  </si>
  <si>
    <t>08.674.752/0003-01</t>
  </si>
  <si>
    <t>EXOMED COMERCIO ATACADISTA DE MEDICAMENTOS LTDA</t>
  </si>
  <si>
    <t>12.882.932/0001-94</t>
  </si>
  <si>
    <t>GRANGEIRO E COELHO INDUSTRIA E COMERCIO DE MATERIA</t>
  </si>
  <si>
    <t>06.971.037/0001-43</t>
  </si>
  <si>
    <t xml:space="preserve">Believe Farma </t>
  </si>
  <si>
    <t>FEMMINA</t>
  </si>
  <si>
    <t>34.455.676/0001-91</t>
  </si>
  <si>
    <t>JOICE ELIANY TRAVASSOS DE LIMA GOMES</t>
  </si>
  <si>
    <t>EMANUEL GONÇALVES MARQUES</t>
  </si>
  <si>
    <t>033.746.133-30</t>
  </si>
  <si>
    <t>ROBSON SULLIVAN RIBEIRO NOGUEIRA</t>
  </si>
  <si>
    <t>19.030.953/0001-20</t>
  </si>
  <si>
    <t>AZUL LINHAS AEREAS BRASILEIRAS SA</t>
  </si>
  <si>
    <t>09.296.295/0029-60</t>
  </si>
  <si>
    <t>MAX ELETRO MAGAZINE LTDA</t>
  </si>
  <si>
    <t>02.347.734/0001-77</t>
  </si>
  <si>
    <t xml:space="preserve">Super Mamãe LTDA EPP </t>
  </si>
  <si>
    <t>23.773.505/0001-94</t>
  </si>
  <si>
    <t>CICERO HYTTALLO CARNEIRO BALDUINO</t>
  </si>
  <si>
    <t>44.307.953/0001-72</t>
  </si>
  <si>
    <t>EMANUELLY GONCALVES SARAIVA</t>
  </si>
  <si>
    <t>44.307.548/0001-54</t>
  </si>
  <si>
    <t>PLACIDO MOURA MACEDO LTDA</t>
  </si>
  <si>
    <t>40.215.900/0001-70</t>
  </si>
  <si>
    <t>VIVIANE DA FONSECA FELIX</t>
  </si>
  <si>
    <t>28.055.308/0001-53</t>
  </si>
  <si>
    <t xml:space="preserve">COOPERATIVA CENTRAL DE COOPERATIVAS UNIMED </t>
  </si>
  <si>
    <t>02.494.715/0001-73</t>
  </si>
  <si>
    <t>GABRIELA CALLOU DE MORAIS</t>
  </si>
  <si>
    <t>44.226.923/0001-31</t>
  </si>
  <si>
    <t>I9 DISTRIBUICAO E COMERCIO LTDA</t>
  </si>
  <si>
    <t>21.152.532/0001-14</t>
  </si>
  <si>
    <t>LOCMED HOSPITALAR LTDA -  FILIAL JUAZEIRO DO NORTE</t>
  </si>
  <si>
    <t>04.238.951/0004-05</t>
  </si>
  <si>
    <t>RAPHAEL GOLCALVES NICESIO EPP</t>
  </si>
  <si>
    <t>22.654.814/0001-82</t>
  </si>
  <si>
    <t>SELLENE COMERCIO E REPRESENTACOES LTDA</t>
  </si>
  <si>
    <t>05.329.222/0001-76</t>
  </si>
  <si>
    <t>DPROSMED DISTRIBUIDORA DE PRODUTOS MEDICO-HOSPITALARES LTDA</t>
  </si>
  <si>
    <t>11.449.180/0001-00</t>
  </si>
  <si>
    <t>GCK CLINICA MEDICA LTDA</t>
  </si>
  <si>
    <t>37.107.247/0001-11</t>
  </si>
  <si>
    <t>HIT CARE NORDESTE IMPORTACAO, COMERCIO E SERVICOS DE PRODUTOS MEDICOS, ODONTOLOGICOS E HOSPITALARES</t>
  </si>
  <si>
    <t>33.921.755/0001-88</t>
  </si>
  <si>
    <t>DENTAL CENTRO SUL</t>
  </si>
  <si>
    <t>40.619.828/0001-47</t>
  </si>
  <si>
    <t>MIX ASSESSORIA MEDICA</t>
  </si>
  <si>
    <t>22.732.936/0001-40</t>
  </si>
  <si>
    <t>MIXPEL COMERCIO DE PAPELARIA E INFORMATICA EIRELI</t>
  </si>
  <si>
    <t>11.050.845/0001-08</t>
  </si>
  <si>
    <t>QTEC SERVICOS E REPRESENTACOES LTDA</t>
  </si>
  <si>
    <t>SANMED DISTRIBUIDORA DE PRODUTOS MEDICO - HOSPITALARES EIRELI</t>
  </si>
  <si>
    <t>21.216.468/0001-98</t>
  </si>
  <si>
    <t>VAGNER SALES DOS SANTOS</t>
  </si>
  <si>
    <t>41.658.195/0001-49</t>
  </si>
  <si>
    <t>CIRURGICA MONTEBELLO LTDA 140</t>
  </si>
  <si>
    <t>08.674.752/0001-40</t>
  </si>
  <si>
    <t>LEVID MESQUITA BANDEIRA</t>
  </si>
  <si>
    <t>047.253.753-90</t>
  </si>
  <si>
    <t xml:space="preserve">GESELLY DA SILVA MORAIS </t>
  </si>
  <si>
    <t>048.927.293-29</t>
  </si>
  <si>
    <t>NAYANE VALDIVINO DE SOUSA LUCAS</t>
  </si>
  <si>
    <t xml:space="preserve">071.720.983-07 </t>
  </si>
  <si>
    <t>MEDSHOP</t>
  </si>
  <si>
    <t>03.524.249/0001-94</t>
  </si>
  <si>
    <t>PRONTOCLINIC</t>
  </si>
  <si>
    <t>32.090.452/0001-06</t>
  </si>
  <si>
    <t>ULTRAMED GESTAO DE SERVICOS EM SAUDE</t>
  </si>
  <si>
    <t>45.611.475/0001-52</t>
  </si>
  <si>
    <t>V. K. ALVES NOBRE MELO EIRELI</t>
  </si>
  <si>
    <t>33.519.134/0001-72</t>
  </si>
  <si>
    <t>ALL MEDICAL</t>
  </si>
  <si>
    <t>12.342.816/0001-82</t>
  </si>
  <si>
    <t>CLICIA NASCIMENTO DE SOUZA</t>
  </si>
  <si>
    <t>109.021.464-24</t>
  </si>
  <si>
    <t>QTECH SERVICOS</t>
  </si>
  <si>
    <t>RAIMUNDA CRISTINA MASSARENHA</t>
  </si>
  <si>
    <t>927.711.143-72</t>
  </si>
  <si>
    <t>JOAO L. CAVALCANTI</t>
  </si>
  <si>
    <t>09.426.789/0001-11</t>
  </si>
  <si>
    <t>MARIA JOSEFA DE LIMA SILVA</t>
  </si>
  <si>
    <t>054.208.633-67</t>
  </si>
  <si>
    <t>GARRIDO BEVENUTO DA SILVA</t>
  </si>
  <si>
    <t>916.110.913-49</t>
  </si>
  <si>
    <t>ALANE GOMES DE OLIVEIRA</t>
  </si>
  <si>
    <t>041.871.023-61</t>
  </si>
  <si>
    <t>NICASSIA MARIS TEMOTEO DOS SANTOS</t>
  </si>
  <si>
    <t>026.975.273-03</t>
  </si>
  <si>
    <t>EZEQUIEL CARDEIRO DOS SANTO</t>
  </si>
  <si>
    <t>057.492.893-62</t>
  </si>
  <si>
    <t>BRUNA FERNANDES PEREIRA RODRIGUES</t>
  </si>
  <si>
    <t>021.094.663-67</t>
  </si>
  <si>
    <t>M L B</t>
  </si>
  <si>
    <t>07.525.165/0001-26</t>
  </si>
  <si>
    <t>SAPRA LANDAUER</t>
  </si>
  <si>
    <t>50.429.810/0001-36</t>
  </si>
  <si>
    <t>RAIMUNDO HUGO MATIAS FURTADO</t>
  </si>
  <si>
    <t>012.838.143-40</t>
  </si>
  <si>
    <t>ASTERMED LTDA</t>
  </si>
  <si>
    <t>39.678.459/0001-84</t>
  </si>
  <si>
    <t>LACAM</t>
  </si>
  <si>
    <t>19.276.123/0001-88</t>
  </si>
  <si>
    <t>SECRETARIA DA RECEITA FEDERAL DO BRASIL</t>
  </si>
  <si>
    <t>SINDSAUDE</t>
  </si>
  <si>
    <t>07.346.638/0001-28</t>
  </si>
  <si>
    <t>JACKSON WILLIAM DA SILVA FERREIRA</t>
  </si>
  <si>
    <t>021.329.705-13</t>
  </si>
  <si>
    <t>LUCIA BATISTA RAMOS</t>
  </si>
  <si>
    <t xml:space="preserve"> 741.365.853-49</t>
  </si>
  <si>
    <t>ANTONIA MARCIA DE OLIVEIRA LIMA</t>
  </si>
  <si>
    <t>001.268.933-57</t>
  </si>
  <si>
    <t>ELLIS REGINA DE SOUSA</t>
  </si>
  <si>
    <t>461.361.263-20</t>
  </si>
  <si>
    <t>FLAVIANA PEREIRA CARDOSO RODRIGUES</t>
  </si>
  <si>
    <t>019.066.423-11</t>
  </si>
  <si>
    <t>JOSEFA DA SILVA</t>
  </si>
  <si>
    <t>458.910.103-30</t>
  </si>
  <si>
    <t>FRANCINEUDA DE SOUZA CALIXTO</t>
  </si>
  <si>
    <t>629.325.513-53</t>
  </si>
  <si>
    <t>RAQUEL DE OLIVEIRA MARIANO</t>
  </si>
  <si>
    <t>029.820.553-09</t>
  </si>
  <si>
    <t>JOANA CAROLINE PEREIRA DE SOUSA</t>
  </si>
  <si>
    <t>064.080.553-11</t>
  </si>
  <si>
    <t>NATALIA BATISTA DE LIMA</t>
  </si>
  <si>
    <t>008.918.763-67</t>
  </si>
  <si>
    <t>HELINI PEREIRA DA RESSURREIÇAO</t>
  </si>
  <si>
    <t>865.958.303-53</t>
  </si>
  <si>
    <t>JORGIVANIA MONTEIRO GOMES DA SILVA</t>
  </si>
  <si>
    <t>024.968.653-84</t>
  </si>
  <si>
    <t>GABRIEL LOPES FAUSTINO</t>
  </si>
  <si>
    <t>016.981.463-70</t>
  </si>
  <si>
    <t>MARIA JEANNE DE ALENCAR TAVARES</t>
  </si>
  <si>
    <t>477.504.483-49</t>
  </si>
  <si>
    <t>MARIA JUSSICLEIDE OLIVEIRA</t>
  </si>
  <si>
    <t>909.822.903-49</t>
  </si>
  <si>
    <t>RAFAEL DE SOUZA TAVARES</t>
  </si>
  <si>
    <t>036.072.433-79</t>
  </si>
  <si>
    <t>GIZELA KATIA RODRIGUES DE OLIVEIRA MARTINS</t>
  </si>
  <si>
    <t>937.369.163-53</t>
  </si>
  <si>
    <t>SECRETARIA DE SAUDE DO MUNICIPIO DE JUAZEIRO DO NORTE - CE</t>
  </si>
  <si>
    <t>02.628.917/0001-60</t>
  </si>
  <si>
    <t>GRF - GUIA DE RECOLHIMENTO DO FGTS</t>
  </si>
  <si>
    <t>GRRF - GUIA DE RECOLHIMENTO RESCISÓRIO DO FGTS</t>
  </si>
  <si>
    <t>COMERCIO DE INFORMATICA MEGASYSTEM LTDA</t>
  </si>
  <si>
    <t>05.003.071/0001-61</t>
  </si>
  <si>
    <t>APA COMERCIO DE PRODUTOS MED. HOSP. E LAB. LTDA. EPP</t>
  </si>
  <si>
    <t>LIDER CONTROLE AMBIENTAL LTDA</t>
  </si>
  <si>
    <t>03.399.220/0001-28</t>
  </si>
  <si>
    <t>DANIELLE CORREIA VILEICAR</t>
  </si>
  <si>
    <t>993.064.923-91</t>
  </si>
  <si>
    <t>FRANCISCA ALEXANDRE DO NASCIMENTO</t>
  </si>
  <si>
    <t>057.637.123-82</t>
  </si>
  <si>
    <t>CARLOS ANDRE BATISTA DOS SANTOS</t>
  </si>
  <si>
    <t>000.949.853-24</t>
  </si>
  <si>
    <t>MARIA EDNEUMA DOS SANTOS</t>
  </si>
  <si>
    <t>387.256.813-20</t>
  </si>
  <si>
    <t>RAIMUNDO GLYFITON MARTINS DOS SANTOS</t>
  </si>
  <si>
    <t>649.855.803-25</t>
  </si>
  <si>
    <t>SANDRA PEREIRA DE CARVALHO SILVA</t>
  </si>
  <si>
    <t>012.052.283-73</t>
  </si>
  <si>
    <t>KATIA MARIA PEREIRA SEVERO</t>
  </si>
  <si>
    <t>054.572.863-04</t>
  </si>
  <si>
    <t>CARINE TIMOTEO FIGUEIREDO</t>
  </si>
  <si>
    <t>044.802.433-05</t>
  </si>
  <si>
    <t>JOAO VICTOR ROCHA DA RESSUREIÇAO</t>
  </si>
  <si>
    <t>078.448.943-26</t>
  </si>
  <si>
    <t>MARIA SOCORRO CRUZ CALLOU</t>
  </si>
  <si>
    <t>107.749.713-04</t>
  </si>
  <si>
    <t>RENATA COSME SANTANA</t>
  </si>
  <si>
    <t>919.473.753-34</t>
  </si>
  <si>
    <t>ROBERTA SOBREIRA ANDRIOLA MACHADO</t>
  </si>
  <si>
    <t>820.422.173-87</t>
  </si>
  <si>
    <t>ROSEMARY CASSIANO PEREIRA</t>
  </si>
  <si>
    <t>387.273.663-91</t>
  </si>
  <si>
    <t>CARLOS CEZAR DE OLIVEIRA JANUARIO</t>
  </si>
  <si>
    <t>081.550.723-20</t>
  </si>
  <si>
    <t>PATRICIA MONARA MOREIRA DE ALENCAR</t>
  </si>
  <si>
    <t>012.461.464-79</t>
  </si>
  <si>
    <t>LIFE MED PRODUTOS HOSPITALARES EIRELI 0001-80</t>
  </si>
  <si>
    <t>09.224.765/0001-80</t>
  </si>
  <si>
    <t>CLINIAFETO LTDA</t>
  </si>
  <si>
    <t>45.162.942/0001-04</t>
  </si>
  <si>
    <t>OMNIELMASTER HEMOMED REPRESENTACAO COMERCIO E SERVICOS EM SA</t>
  </si>
  <si>
    <t>PISO FORT LOCACOES E SERVICOS</t>
  </si>
  <si>
    <t>COMPANHIA ENERGETICA DO CEARA</t>
  </si>
  <si>
    <t>MEDILAR IMPORT E DISTR DE PRODUTOS MEDICO HOSPITALARES SA</t>
  </si>
  <si>
    <t>07.752.236/0001-23</t>
  </si>
  <si>
    <t>FRANCISCA HONORATO DA SILVA</t>
  </si>
  <si>
    <t>022.884.363-44</t>
  </si>
  <si>
    <t>SEONARA SILVA PEREIRA</t>
  </si>
  <si>
    <t>058.998.953-73</t>
  </si>
  <si>
    <t>LUIZ CARLOS BEZERRA DOS SANTOS</t>
  </si>
  <si>
    <t>066.828.403-06</t>
  </si>
  <si>
    <t>FRANCISCA AURIANE FERNANDES DE MORAIS</t>
  </si>
  <si>
    <t>044.802.663-56</t>
  </si>
  <si>
    <t>PREFEITURA MUNICIPAL DE MILAGRES</t>
  </si>
  <si>
    <t>07.655.277/0001-00</t>
  </si>
  <si>
    <t>FAST MED DIST. DE PRODUTOS HOSP LTDA</t>
  </si>
  <si>
    <t>34.895.127/0001-38</t>
  </si>
  <si>
    <t>TS COMERCIAL DE MED. E REP. LTDA</t>
  </si>
  <si>
    <t>CARLA WERGILA DANTAS LOBO</t>
  </si>
  <si>
    <t>042.905.243-03</t>
  </si>
  <si>
    <t>CICERA SAMARA BEZERRA SANTOS DA SILVA</t>
  </si>
  <si>
    <t>PAMELA CARNEIRO DA SILVA LOURO</t>
  </si>
  <si>
    <t>927.070.683-49</t>
  </si>
  <si>
    <t>MARIANA RAQUEL DE MORAIS PINHEIRO HORTA COELHO</t>
  </si>
  <si>
    <t>056.626.843-40</t>
  </si>
  <si>
    <t>DISTRIMEDICA COMER. PROD. MED. ODONT. LTDA</t>
  </si>
  <si>
    <t>COMPANHIA DE AGUA E ESGOTO DO CEARA CAGECE</t>
  </si>
  <si>
    <t>CENTRALLAB</t>
  </si>
  <si>
    <t>UNIT - SERVICOS MEDICOS</t>
  </si>
  <si>
    <t>22.319.399/0001-00</t>
  </si>
  <si>
    <t>LIFE MED SERVIÇOS MÉDICOS LTDA</t>
  </si>
  <si>
    <t>25.054.926/0001-90</t>
  </si>
  <si>
    <t>MED CLINIC SERVIÇOS MEDICOS LTDA</t>
  </si>
  <si>
    <t>26.564.082/0001-90</t>
  </si>
  <si>
    <t>PAPELARIA SAO BERNARDO LTDA EPP</t>
  </si>
  <si>
    <t>11.711.058/0001-60</t>
  </si>
  <si>
    <t>WANDERSON RICARDO SERAPIAO DA SILVA</t>
  </si>
  <si>
    <t>032.010.833-30</t>
  </si>
  <si>
    <t>HELIJOSY GONÇALVES ARAUJO</t>
  </si>
  <si>
    <t>007.175.263-30</t>
  </si>
  <si>
    <t>CTI AMBIENTAL - COLETA, TRANSPORTE E INCINERACAO LTDA</t>
  </si>
  <si>
    <t>SELLENE MEDICAMENTOS</t>
  </si>
  <si>
    <t>ESMED - EMPRESA DE SERVICOS MEDICOS DO CARIRI SS LTDA</t>
  </si>
  <si>
    <t>09.640.693/0001-51</t>
  </si>
  <si>
    <t>NUTRIENTES MED DISTR DE MEDICAMENTOS LTDA-EPP</t>
  </si>
  <si>
    <t>26.383.079/0001-70</t>
  </si>
  <si>
    <t>ALESSANDRA KESSIA LIMA MARTINS</t>
  </si>
  <si>
    <t>038.257.273-43</t>
  </si>
  <si>
    <t>EDILANIA FERREIRA CASTRO</t>
  </si>
  <si>
    <t>095.598.424-63</t>
  </si>
  <si>
    <t>KLEBER LEONARDO RAMOS RIBEIRO</t>
  </si>
  <si>
    <t>045.421.413-81</t>
  </si>
  <si>
    <t>ROBERTA SANTANA SAMPAIO</t>
  </si>
  <si>
    <t xml:space="preserve">014.742.763-00 </t>
  </si>
  <si>
    <t>04/10/2022</t>
  </si>
  <si>
    <t>03/10/2022</t>
  </si>
  <si>
    <t>NF 294274</t>
  </si>
  <si>
    <t>09/10/2022</t>
  </si>
  <si>
    <t>NF 17082</t>
  </si>
  <si>
    <t>NF 145010</t>
  </si>
  <si>
    <t>NF 145009</t>
  </si>
  <si>
    <t>10/10/2022</t>
  </si>
  <si>
    <t>1/1NF 83965</t>
  </si>
  <si>
    <t>04/04/2022</t>
  </si>
  <si>
    <t>01/03/2022</t>
  </si>
  <si>
    <t>LANCHES E REFEIÇOES</t>
  </si>
  <si>
    <t>1/1NFe 4413-1</t>
  </si>
  <si>
    <t>05/10/2022</t>
  </si>
  <si>
    <t>DOCTO. 1017523936</t>
  </si>
  <si>
    <t>QUANTITY SERVICOS E COMERCIO DE PRODUTOS PARA SAUDE S.A.</t>
  </si>
  <si>
    <t>VALOR FOI DEVOLVIDO EM 10/10/2022, POIS FORNECEDOR NÃO ATENDE A REGIÃO.</t>
  </si>
  <si>
    <t>06/10/2022</t>
  </si>
  <si>
    <t>1/1NF 10092</t>
  </si>
  <si>
    <t>07/10/2022</t>
  </si>
  <si>
    <t>01/09/2022</t>
  </si>
  <si>
    <t>FGTS e MULTA DE FGTS</t>
  </si>
  <si>
    <t>DEVOLUÇAO FGTS COMP. 09/2022</t>
  </si>
  <si>
    <t>NF 194761 - VALOR A MAIOR</t>
  </si>
  <si>
    <t>VALOR A MAIOR, FOI SOLICITADO O ESTORNO.</t>
  </si>
  <si>
    <t>NF 646</t>
  </si>
  <si>
    <t>NF PERTENCIA A UPA, FOI FEITA A DEVOLUÇÃO PELO FORNECEDOR EM 07/10/2022 E REFEITO O PAGAMENTO PELA CONTA DA UPA, NO MESMO DIA.</t>
  </si>
  <si>
    <t>1/1NF 194761</t>
  </si>
  <si>
    <t>FOI PAGO R$ 222,47 A MAIOR. FOI SOLICITADO O ESTORNO DA DIFERENÇA.</t>
  </si>
  <si>
    <t>21/09/2022</t>
  </si>
  <si>
    <t>NF DE DEVOLUÇÃO 83598</t>
  </si>
  <si>
    <t>VALOR REF. A DEVOLUÇÃO PARCIAL DA NF 83157 NA CONTA DO HMSL.</t>
  </si>
  <si>
    <t>25/10/2022</t>
  </si>
  <si>
    <t>NF 90174</t>
  </si>
  <si>
    <t>NF 26294</t>
  </si>
  <si>
    <t>ESTORNO DE PAGAMENTO</t>
  </si>
  <si>
    <t>DEVOLUÇÃO DOCTO. 1017523936</t>
  </si>
  <si>
    <t>FORNECEDOR NÃO ATENDE A REGIÃO DE JUAZEIRO DO NORTE.</t>
  </si>
  <si>
    <t>14/10/2022</t>
  </si>
  <si>
    <t>1/1NF 84355</t>
  </si>
  <si>
    <t>20/10/2022</t>
  </si>
  <si>
    <t>RATEIO COMP. 09/2022</t>
  </si>
  <si>
    <t>11/10/2022</t>
  </si>
  <si>
    <t>FUNDO FIXO COMP. 09/2022</t>
  </si>
  <si>
    <t>15/10/2022</t>
  </si>
  <si>
    <t>REPASSE COMP. 09/2022</t>
  </si>
  <si>
    <t>SALARIOS</t>
  </si>
  <si>
    <t>FOLHA COMP. 09/2022</t>
  </si>
  <si>
    <t>13/10/2022</t>
  </si>
  <si>
    <t>01/10/2022</t>
  </si>
  <si>
    <t>DANILO ALVAR ARAUJO COELHO</t>
  </si>
  <si>
    <t>17/10/2022 A 26/10/2022 = 10 Dias</t>
  </si>
  <si>
    <t>HONORARIOS ADVOCATICIOS</t>
  </si>
  <si>
    <t>1/1NFS-e:175</t>
  </si>
  <si>
    <t>SERVIÇO DE ESCRITORIO, APOIO E GESTAO ADMINISTRATIVA</t>
  </si>
  <si>
    <t>1/1NFS-e:17</t>
  </si>
  <si>
    <t>Tar Lib/Ant Float Pg Sal - Cobrança referente 11/10/2022</t>
  </si>
  <si>
    <t>Tar Pag Salár Créd Conta - Cobrança referente 11/10/2022</t>
  </si>
  <si>
    <t>REPASSE COMP. 09/2022 - PLANTÕES EXTRAS P/ CIRUGIAS E ANESTESIAS</t>
  </si>
  <si>
    <t>REPASSE PARA CUSTEAR PLANTÕES REF. PROCEDIMENTOS EXTRA (CIRURGIAS E ANESTESIAS), APROVADOS A PARTE PELA SECRETARIA DE SAÚDE.</t>
  </si>
  <si>
    <t>ACORDO</t>
  </si>
  <si>
    <t>7/8 Acordo</t>
  </si>
  <si>
    <t>1/1NFS-e:2612174</t>
  </si>
  <si>
    <t>TELEFONIA FIXA</t>
  </si>
  <si>
    <t>1/1NFS-e:165259</t>
  </si>
  <si>
    <t>1/1NFS-e:97720</t>
  </si>
  <si>
    <t>MATERIAIS DE ESCRITORIO</t>
  </si>
  <si>
    <t>NF 19441</t>
  </si>
  <si>
    <t>COMERCIO DE INFORMATICA MEGASYSTEM LTDA - EPP</t>
  </si>
  <si>
    <t>SERVIÇO MEDICO</t>
  </si>
  <si>
    <t>1/1NFS-e:558</t>
  </si>
  <si>
    <t>1/1NFS-e:124</t>
  </si>
  <si>
    <t>1/1NFS-e:210</t>
  </si>
  <si>
    <t>1/1NFS-e:228</t>
  </si>
  <si>
    <t>1/1NFS-e:340</t>
  </si>
  <si>
    <t>1/1NFS-e:2348</t>
  </si>
  <si>
    <t>1/1NFS-e:181</t>
  </si>
  <si>
    <t>1/1NFS-e:522</t>
  </si>
  <si>
    <t>1/1NFS-e:157</t>
  </si>
  <si>
    <t>1/1NFS-e:156</t>
  </si>
  <si>
    <t>1/1NFS-e:120</t>
  </si>
  <si>
    <t>1/1NFS-e:182</t>
  </si>
  <si>
    <t>1/1NFS-e:38</t>
  </si>
  <si>
    <t>1/1NFS-e:199</t>
  </si>
  <si>
    <t>1/1NFS-e:335</t>
  </si>
  <si>
    <t>1/1NFS-e:386</t>
  </si>
  <si>
    <t>17/10/2022</t>
  </si>
  <si>
    <t>VALE TRANSPORTE</t>
  </si>
  <si>
    <t>PEDIDO Nº 4092835</t>
  </si>
  <si>
    <t>1/1NFS-e:2075</t>
  </si>
  <si>
    <t>1/1NFS-e:1930</t>
  </si>
  <si>
    <t>1/1NFS-e:13</t>
  </si>
  <si>
    <t>1/1NFS-e:192</t>
  </si>
  <si>
    <t>1/1NFS-e:1079</t>
  </si>
  <si>
    <t>1/1NFS-e:2828</t>
  </si>
  <si>
    <t>1/1NFS-e:250</t>
  </si>
  <si>
    <t>1/1NFS-e:50</t>
  </si>
  <si>
    <t>1/1NFS-e:426</t>
  </si>
  <si>
    <t>1/1NFS-e:100</t>
  </si>
  <si>
    <t>MISSÃO MED - SERVIÇOS MÉDICOS LTDA</t>
  </si>
  <si>
    <t>1/1NFS-e:129</t>
  </si>
  <si>
    <t>1/1NFS-e:29</t>
  </si>
  <si>
    <t>1/1NFS-e:118</t>
  </si>
  <si>
    <t>1/1NFS-e:4602</t>
  </si>
  <si>
    <t>1/1NFS-e:266</t>
  </si>
  <si>
    <t>1/1NFS-e:96</t>
  </si>
  <si>
    <t>1/1NFS-e:332</t>
  </si>
  <si>
    <t>1/1NFS-e:4</t>
  </si>
  <si>
    <t>DULCY DAVYLA FREIRE NASCIMENTO MEDICINA</t>
  </si>
  <si>
    <t>1/1NFS-e:279</t>
  </si>
  <si>
    <t>1/1NFS-e:276</t>
  </si>
  <si>
    <t>Tar DOC/TED Eletrônico - Cobrança referente 14/10/2022</t>
  </si>
  <si>
    <t>Tarifa Pix Enviado - Tar. agrupadas - ocorrencia 14/10/2022</t>
  </si>
  <si>
    <t>Tar Pag Salár Créd Conta - Cobrança referente 14/10/2022</t>
  </si>
  <si>
    <t>01/07/2022</t>
  </si>
  <si>
    <t>1/1NFS-e:57</t>
  </si>
  <si>
    <t>CENTRO DE ESPECIALIDADES MEDICAS CLAUDIONOR FRANCELINO RIBEIRO LTDA</t>
  </si>
  <si>
    <t>1/1NFS-e:903</t>
  </si>
  <si>
    <t>1/1NFS-e:170</t>
  </si>
  <si>
    <t>Tar DOC/TED Eletrônico - Cobrança referente 17/10/2022</t>
  </si>
  <si>
    <t>19/10/2022</t>
  </si>
  <si>
    <t>1/1NF 145864</t>
  </si>
  <si>
    <t>18/10/2022</t>
  </si>
  <si>
    <t>LOCAÇAO DE EQUIPAMENTOS DE INFORMATICA</t>
  </si>
  <si>
    <t>FATURA S02762</t>
  </si>
  <si>
    <t>FATURA 583</t>
  </si>
  <si>
    <t>LOCAÇAO DE EQUIPAMENTOS</t>
  </si>
  <si>
    <t>FATURA 092022</t>
  </si>
  <si>
    <t>INSS SOBRE SALARIOS - GPS</t>
  </si>
  <si>
    <t>INSS S/ FOLHA COMP. 09/2022</t>
  </si>
  <si>
    <t>01/11/2022</t>
  </si>
  <si>
    <t>PEDIDO Nº 4095519</t>
  </si>
  <si>
    <t>IRRF S/ SALARIOS - DARF 0561</t>
  </si>
  <si>
    <t>IRRF S FOLHA COMP. 09/2022</t>
  </si>
  <si>
    <t>AGUA E SANEAMENTO</t>
  </si>
  <si>
    <t>FATURA COMP. 09/2022</t>
  </si>
  <si>
    <t>26/10/2022</t>
  </si>
  <si>
    <t>RESCISOES</t>
  </si>
  <si>
    <t>3/5 Acordo Extrajudicial</t>
  </si>
  <si>
    <t>3/3 Acordo Extrajudicial</t>
  </si>
  <si>
    <t>IRRF retido sobre Compra 572 - VITAI</t>
  </si>
  <si>
    <t>PIS/COFINS/CSLL retido sobre Compra 572 - VITAI</t>
  </si>
  <si>
    <t>IRRF retido sobre Compra 227 - PEDIATRICE</t>
  </si>
  <si>
    <t>PIS/COFINS/CSLL retido sobre Compra 227 - PEDIATRICE</t>
  </si>
  <si>
    <t>IRRF retido sobre Compra 12 - JHFM</t>
  </si>
  <si>
    <t>PIS/COFINS/CSLL retido sobre Compra 12 - JHFM</t>
  </si>
  <si>
    <t>IRRF retido sobre Compra 178 - CLINICA LANDIM</t>
  </si>
  <si>
    <t>PIS/COFINS/CSLL retido sobre Compra 178 - CLINICA LANDIM</t>
  </si>
  <si>
    <t>IRRF retido sobre Compra 182 - MED CLINIC</t>
  </si>
  <si>
    <t>PIS/COFINS/CSLL retido sobre Compra 182 - MED CLINIC</t>
  </si>
  <si>
    <t>IRRF retido sobre Compra 491 - LIFE MED</t>
  </si>
  <si>
    <t>PIS/COFINS/CSLL retido sobre Compra 491 - LIFE MED</t>
  </si>
  <si>
    <t>IRRF retido sobre Compra 325 - NB SERVIÇOS</t>
  </si>
  <si>
    <t>PIS/COFINS/CSLL retido sobre Compra 325 - NB SERVIÇOS</t>
  </si>
  <si>
    <t>IRRF retido sobre Compra 372 - INTER CLINIC</t>
  </si>
  <si>
    <t>PIS/COFINS/CSLL retido sobre Compra 372 - INTER CLINIC</t>
  </si>
  <si>
    <t>IRRF retido sobre Compra 122 - CASARÃO SAUDE</t>
  </si>
  <si>
    <t>PIS/COFINS/CSLL retido sobre Compra 122 - CASARÃO SAUDE</t>
  </si>
  <si>
    <t>IRRF retido sobre Compra 546 - CARIRI MEDIC</t>
  </si>
  <si>
    <t>PIS/COFINS/CSLL retido sobre Compra 546 - CARIRI MEDIC</t>
  </si>
  <si>
    <t>IRRF retido sobre Compra 179 - COUTO BEM</t>
  </si>
  <si>
    <t>PIS/COFINS/CSLL retido sobre Compra 179 - COUTO BEM</t>
  </si>
  <si>
    <t>IRRF retido sobre Compra 190 - CENTRAL MED</t>
  </si>
  <si>
    <t>PIS/COFINS/CSLL retido sobre Compra 190 - CENTRAL MED</t>
  </si>
  <si>
    <t>IRRF retido sobre Compra 332 - ANGEL</t>
  </si>
  <si>
    <t>PIS/COFINS/CSLL retido sobre Compra 332 - ANGEL</t>
  </si>
  <si>
    <t>Retenção - ISS Serviços Tomados</t>
  </si>
  <si>
    <t>ISS retido sobre Compra 332 - ANGEL</t>
  </si>
  <si>
    <t>IRRF retido sobre Compra 513 - CLINICA MEDICA SAMAAN</t>
  </si>
  <si>
    <t>PIS/COFINS/CSLL retido sobre Compra 513 - CLINICA MEDICA SAMAAN</t>
  </si>
  <si>
    <t>IRRF retido sobre Compra 306 - HEALTH</t>
  </si>
  <si>
    <t>PIS/COFINS/CSLL retido sobre Compra 306 - HEALTH</t>
  </si>
  <si>
    <t>IRRF retido sobre Compra 112 - CLINICA LUNA</t>
  </si>
  <si>
    <t>PIS/COFINS/CSLL retido sobre Compra 112 - CLINICA LUNA</t>
  </si>
  <si>
    <t>IRRF retido sobre Compra 1753 - JH SAUDE</t>
  </si>
  <si>
    <t>PIS/COFINS/CSLL retido sobre Compra 1753 - JH SAUDE</t>
  </si>
  <si>
    <t>IRRF retido sobre Compra 275 - B1007 MED ASSISTENCIA</t>
  </si>
  <si>
    <t>PIS/COFINS/CSLL retido sobre Compra 275 - B1007 MED ASSISTENCIA</t>
  </si>
  <si>
    <t>IRRF retido sobre Compra 418 - UNIT SERVIÇOS MEDICOS</t>
  </si>
  <si>
    <t>PIS/COFINS/CSLL retido sobre Compra 418 - UNIT SERVIÇOS MEDICOS</t>
  </si>
  <si>
    <t>IRRF retido sobre Compra 2284 - CLINICA DE OFTAMOLOGIA</t>
  </si>
  <si>
    <t>PIS/COFINS/CSLL retido sobre Compra 2284 - CLINICA DE OFTAMOLOGIA</t>
  </si>
  <si>
    <t>IRRF retido sobre Compra 4407 - ALL MEDICAL</t>
  </si>
  <si>
    <t>PIS/COFINS/CSLL retido sobre Compra 4407 - ALL MEDICAL</t>
  </si>
  <si>
    <t>IRRF retido sobre Compra 239 - PRIMEIROS PASSOS</t>
  </si>
  <si>
    <t>PIS/COFINS/CSLL retido sobre Compra 239 - PRIMEIROS PASSOS</t>
  </si>
  <si>
    <t>IRRF retido sobre Compra 2721 - LS ASSESSORIA</t>
  </si>
  <si>
    <t>PIS/COFINS/CSLL retido sobre Compra 2721 - LS ASSESSORIA</t>
  </si>
  <si>
    <t>IRRF retido sobre Compra 193 - GOMES E SANTANA</t>
  </si>
  <si>
    <t>PIS/COFINS/CSLL retido sobre Compra 193 - GOMES E SANTANA</t>
  </si>
  <si>
    <t>IRRF retido sobre Compra 4662 - FORTAL MEDIC</t>
  </si>
  <si>
    <t>PIS/COFINS/CSLL retido sobre Compra 4662 - FORTAL MEDIC</t>
  </si>
  <si>
    <t>IRRF retido sobre Compra 1074 - WR MEDICOS ASSOCIADOS</t>
  </si>
  <si>
    <t>PIS/COFINS/CSLL retido sobre Compra 1074 - WR MEDICOS ASSOCIADOS</t>
  </si>
  <si>
    <t>IRRF retido sobre Compra 1057 - LIRIO SERVICOS MEDICOS LTDA</t>
  </si>
  <si>
    <t>PIS/COFINS/CSLL retido sobre Compra 1057 - LIRIO SERVICOS MEDICOS LTDA</t>
  </si>
  <si>
    <t>13/09/2022</t>
  </si>
  <si>
    <t>01/08/2022</t>
  </si>
  <si>
    <t>EXAMES MEDICOS</t>
  </si>
  <si>
    <t>1/1NFS-e:12857</t>
  </si>
  <si>
    <t>IRRF retido sobre Compra 12857 - CENTRALLAB</t>
  </si>
  <si>
    <t>PIS/COFINS/CSLL retido sobre Compra 12857 - CENTRALLAB</t>
  </si>
  <si>
    <t>IRRF retido sobre Compra 877 - MIX ASSESSORIA</t>
  </si>
  <si>
    <t>PIS/COFINS/CSLL retido sobre Compra 877 - MIX ASSESSORIA</t>
  </si>
  <si>
    <t>IRRF retido sobre Compra 1985 - ARAUJO SILVA</t>
  </si>
  <si>
    <t>PIS/COFINS/CSLL retido sobre Compra 1985 - ARAUJO SILVA</t>
  </si>
  <si>
    <t>IRRF retido sobre Compra 96 - CLINICA SÃO GERALDO</t>
  </si>
  <si>
    <t>PIS/COFINS/CSLL retido sobre Compra 96 - CLINICA SÃO GERALDO</t>
  </si>
  <si>
    <t>IRRF retido sobre Compra 148 - CLINICA MEDICA DE DIAGNOSTICO</t>
  </si>
  <si>
    <t>PIS/COFINS/CSLL retido sobre Compra 148 - CLINICA MEDICA DE DIAGNOSTICO</t>
  </si>
  <si>
    <t>IRRF retido sobre Compra 149 - CLINICA MEDICA DE DIAGNOSTICO E IMAGEM I LTDA</t>
  </si>
  <si>
    <t>PIS/COFINS/CSLL retido sobre Compra 149 - CLINICA MEDICA DE DIAGNOSTICO E IMAGEM I LTDA</t>
  </si>
  <si>
    <t>VIGILANCIA E SEGURANÇA PATRIMONIAL</t>
  </si>
  <si>
    <t>1/1NFS-e:33262</t>
  </si>
  <si>
    <t>1/1NFS-e:12847</t>
  </si>
  <si>
    <t>COLETA DE LIXO</t>
  </si>
  <si>
    <t>1/1NFS-e:37878</t>
  </si>
  <si>
    <t>SERVIÇO DE LAVANDERIA</t>
  </si>
  <si>
    <t>1/1NFS-e:921</t>
  </si>
  <si>
    <t>PAGAR PARA A MAIS GIRO.</t>
  </si>
  <si>
    <t>SOFTWARE / LICENÇA DE USO</t>
  </si>
  <si>
    <t>1/1NFS-e:638</t>
  </si>
  <si>
    <t>1/1NF 4640</t>
  </si>
  <si>
    <t>ENGENHARIA CLINICA</t>
  </si>
  <si>
    <t>1/1NFS-e:607</t>
  </si>
  <si>
    <t>1/1NFS-e:1084</t>
  </si>
  <si>
    <t>ENERGIA ELETRICA</t>
  </si>
  <si>
    <t>1/1NFS-e:31533565</t>
  </si>
  <si>
    <t>1/1NFS-e:28</t>
  </si>
  <si>
    <t>W.G. SAUDE INTEGRATIVA DA MULHER</t>
  </si>
  <si>
    <t>1/1NFS-e:149</t>
  </si>
  <si>
    <t>SOLAR FRIO SERVICOS DE MANUTENCAO E REFRIGERACAO LTDA</t>
  </si>
  <si>
    <t>MANUTENÇAO DE EQUIPAMENTOS</t>
  </si>
  <si>
    <t>1/1NFS-e:148</t>
  </si>
  <si>
    <t>FGTS RESCISÓRIO</t>
  </si>
  <si>
    <t>FGTS RECISORIO: EMARIA JOSIANE DA CONCEICAO</t>
  </si>
  <si>
    <t>1/1NFS-e:102</t>
  </si>
  <si>
    <t>1/1NFS-e:111</t>
  </si>
  <si>
    <t>1/1NFS-e:536</t>
  </si>
  <si>
    <t>1/1NFS-e:39</t>
  </si>
  <si>
    <t>1/1NFS-e:82</t>
  </si>
  <si>
    <t>1/1NFS-e:80</t>
  </si>
  <si>
    <t>TRANSPORTE URBANO (TAXI, UBER)</t>
  </si>
  <si>
    <t>1/1NFS-e:26</t>
  </si>
  <si>
    <t>MATERIAIS DE INFORMATICA</t>
  </si>
  <si>
    <t>NF 19465</t>
  </si>
  <si>
    <t>Tar DOC/TED Eletrônico - Cobrança referente 20/10/2022</t>
  </si>
  <si>
    <t>21/10/2022</t>
  </si>
  <si>
    <t>1/1NF 1923</t>
  </si>
  <si>
    <t>1/1NF 1922</t>
  </si>
  <si>
    <t>1/1NF 74528</t>
  </si>
  <si>
    <t>PRO-VIDA COMERCIO DE PRODUTOS MEDICOS LTDA</t>
  </si>
  <si>
    <t>23/10/2022</t>
  </si>
  <si>
    <t>23/09/2022</t>
  </si>
  <si>
    <t>1/2NF 10558</t>
  </si>
  <si>
    <t>CONTRATO DE COMADATO PARA INSUMOS DE INCUBADORA</t>
  </si>
  <si>
    <t>28/10/2022</t>
  </si>
  <si>
    <t>28/09/2022</t>
  </si>
  <si>
    <t>1/1NF 74772</t>
  </si>
  <si>
    <t>1/1NFS-e:507</t>
  </si>
  <si>
    <t>REF. AOS TERMOS TÉCNICOS 006/2022 E 007/2022</t>
  </si>
  <si>
    <t>1/1NFS-e:14</t>
  </si>
  <si>
    <t>31/10/2022</t>
  </si>
  <si>
    <t>SERVIÇO DE RADIOLOGIA</t>
  </si>
  <si>
    <t>02/10/2022</t>
  </si>
  <si>
    <t>02/09/2022</t>
  </si>
  <si>
    <t>1/1NF 1848</t>
  </si>
  <si>
    <t>24/10/2022</t>
  </si>
  <si>
    <t>FOLHA COMP. 10.2022 - RPA</t>
  </si>
  <si>
    <t>Tar DOC/TED Eletrônico - Cobrança referente 24/10/2022</t>
  </si>
  <si>
    <t>16/10/2022</t>
  </si>
  <si>
    <t>16/09/2022</t>
  </si>
  <si>
    <t>1/1NF 211921</t>
  </si>
  <si>
    <t>30/12/2021</t>
  </si>
  <si>
    <t>30/11/2021</t>
  </si>
  <si>
    <t>NF 2740</t>
  </si>
  <si>
    <t>27/10/2022</t>
  </si>
  <si>
    <t>CARTA DE QUITAÇÃO EM ANEXO.</t>
  </si>
  <si>
    <t>17/09/2022</t>
  </si>
  <si>
    <t>18/08/2022</t>
  </si>
  <si>
    <t>1/1NF 14829</t>
  </si>
  <si>
    <t>1/1NF 14830</t>
  </si>
  <si>
    <t>1/1NF 15051</t>
  </si>
  <si>
    <t>1/1NF 15047</t>
  </si>
  <si>
    <t>29/10/2022</t>
  </si>
  <si>
    <t>29/09/2022</t>
  </si>
  <si>
    <t>1/1NF 4487</t>
  </si>
  <si>
    <t>1/1NF 4486</t>
  </si>
  <si>
    <t>30/10/2022</t>
  </si>
  <si>
    <t>30/09/2022</t>
  </si>
  <si>
    <t>1/1NF 212750</t>
  </si>
  <si>
    <t>1/2NF 166598</t>
  </si>
  <si>
    <t>1/1NF 166695</t>
  </si>
  <si>
    <t>22/07/2022</t>
  </si>
  <si>
    <t>22/06/2022</t>
  </si>
  <si>
    <t>1/2NF 13905</t>
  </si>
  <si>
    <t>REF. A MAT. HOSPITALAR</t>
  </si>
  <si>
    <t>2/2NF 13905</t>
  </si>
  <si>
    <t>REF. A MEDICAMENTOS</t>
  </si>
  <si>
    <t>1/1NF 26605</t>
  </si>
  <si>
    <t>1/1NF 26613</t>
  </si>
  <si>
    <t>1/1NF 26619</t>
  </si>
  <si>
    <t>MATERIAIS DE LIMPEZA E HIGIENE</t>
  </si>
  <si>
    <t>1/1NF 49773</t>
  </si>
  <si>
    <t>1/1NF 16862</t>
  </si>
  <si>
    <t>1/1NF 16863</t>
  </si>
  <si>
    <t>NF 3352</t>
  </si>
  <si>
    <t>NF 3355</t>
  </si>
  <si>
    <t>NF 3353</t>
  </si>
  <si>
    <t>NF 146921</t>
  </si>
  <si>
    <t>NF 17623</t>
  </si>
  <si>
    <t>NF 146964</t>
  </si>
  <si>
    <t>Tar DOC/TED Eletrônico - Cobrança referente 27/10/2022</t>
  </si>
  <si>
    <t>1/1NF 85865</t>
  </si>
  <si>
    <t>1/1NF 85864</t>
  </si>
  <si>
    <t>1/1NF 5461</t>
  </si>
  <si>
    <t>NF 6479</t>
  </si>
  <si>
    <t>1/1NF 7306</t>
  </si>
  <si>
    <t>Tar DOC/TED Eletrônico - Cobrança referente 28/10/2022</t>
  </si>
  <si>
    <t>1/1NFS-e:37</t>
  </si>
  <si>
    <t>Tar DOC/TED Eletrônico - Cobrança referente 31/10/2022</t>
  </si>
  <si>
    <t>MÊS: 10/2022</t>
  </si>
  <si>
    <t>UNIDADE: HOSPITAL E MATERNIDADE SÃO LUCAS</t>
  </si>
  <si>
    <t>HOSPITAL E MATERNIDADE SÃO LUCAS</t>
  </si>
  <si>
    <t>13.612.214/0001-60</t>
  </si>
  <si>
    <t>20.971.900/0001-93</t>
  </si>
  <si>
    <t>31.569.686/0001-60</t>
  </si>
  <si>
    <t>44.475.302/0001-91</t>
  </si>
  <si>
    <t>015.506.533-50</t>
  </si>
  <si>
    <t>42.511.704/0001-79</t>
  </si>
  <si>
    <t>SALARIO</t>
  </si>
  <si>
    <t>ADIANTAMENTO SALARIAL</t>
  </si>
  <si>
    <t>13º SALARIO - 1ª Parcela</t>
  </si>
  <si>
    <t>13º SALARIO</t>
  </si>
  <si>
    <t>13º SALARIO - 2ª Parcela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</si>
  <si>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</si>
  <si>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</si>
  <si>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</si>
  <si>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</si>
  <si>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</si>
  <si>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</si>
  <si>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</si>
  <si>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METERIAL DE INFORMATICA</t>
  </si>
  <si>
    <t>MATERIAL DE CONSTRUÇÃO</t>
  </si>
  <si>
    <t>PARA MANUTENÇAO PREDIAL</t>
  </si>
  <si>
    <t>MATERIAIS APLICADOS NA PRESTAÇAO DE SERVIÇOS</t>
  </si>
  <si>
    <t>MATERIAL GRAFICO</t>
  </si>
  <si>
    <t xml:space="preserve">MATERIAL DE EXPEDIENTE </t>
  </si>
  <si>
    <t>ALIMENTAÇAO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</si>
  <si>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</si>
  <si>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</si>
  <si>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</si>
  <si>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</si>
  <si>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</si>
  <si>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EXAMES LABORATORIAIS E DE IMAGEM</t>
  </si>
  <si>
    <t>MANUTENÇAO PREDIAL</t>
  </si>
  <si>
    <t>MANUTENÇAO EQUIPAMENTOS EM GERAL</t>
  </si>
  <si>
    <t>RECARGA DE EXTINTOR</t>
  </si>
  <si>
    <t>MANUTENÇAO EQUIPAMENTOS DE INFORMATICA</t>
  </si>
  <si>
    <t>MANUTENÇAO PREVENTIVA E CORRETIVA (ENGENHARIA CLINICA)</t>
  </si>
  <si>
    <t>SEGURO DE IMOVEL</t>
  </si>
  <si>
    <t>TELEFONIA MOVEL</t>
  </si>
  <si>
    <t>GAS NATURAL</t>
  </si>
  <si>
    <t>AGUA/ESGOTO</t>
  </si>
  <si>
    <t>LOCAÇAO DE EQUIPAMENTOS EM GERAL</t>
  </si>
  <si>
    <t>LOCAÇAO PREDIAL</t>
  </si>
  <si>
    <t>TRANSPORTE DE MERCADORIA</t>
  </si>
  <si>
    <t>RETENÇAO - GPS 2631 - INSS</t>
  </si>
  <si>
    <t>DEVOLUÇAO</t>
  </si>
  <si>
    <t>TRANSFERENCIA DE SAIDA</t>
  </si>
  <si>
    <t>RESGATE POUPANÇA</t>
  </si>
  <si>
    <t>TRANSFERENCIA DE ENTRADA</t>
  </si>
  <si>
    <t>APLICAÇAO POUPANÇA</t>
  </si>
  <si>
    <t>LOCAÇAO DE CENTRAIS DE GASES</t>
  </si>
  <si>
    <t>IMPLANTAÇAO DE SISTEMA</t>
  </si>
  <si>
    <t>MANUTENÇAO DE SOFTWARE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</si>
  <si>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</si>
  <si>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</si>
  <si>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</si>
  <si>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</si>
  <si>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</si>
  <si>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</si>
  <si>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</si>
  <si>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</si>
  <si>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REEMBOLSO</t>
  </si>
  <si>
    <t xml:space="preserve">ASSESSORIA JURIDICA </t>
  </si>
  <si>
    <t>CARTORIO</t>
  </si>
  <si>
    <t>AUDITORIAS CONTABEIS, FISCAIS E FINANCEIRAS</t>
  </si>
  <si>
    <t>CURSOS E TREINAMENTOS</t>
  </si>
  <si>
    <t>EDUCAÇAO CONTINUADA</t>
  </si>
  <si>
    <t>TECNOLOGIA DA INFORMAÇAO</t>
  </si>
  <si>
    <t>TARIFAS BANCARIAS</t>
  </si>
  <si>
    <t>CONTRIBUIÇAO SINDICAL</t>
  </si>
  <si>
    <t>A  SALDO FINANCEIRO NO MÊS ANTERIOR</t>
  </si>
  <si>
    <t>(+) RECEITAS</t>
  </si>
  <si>
    <t>(-) DESPESAS</t>
  </si>
  <si>
    <t>D1 Saldo em CC e Aplicações Financeiras</t>
  </si>
  <si>
    <t>D2 Fundo Fixo de Caixa (Caixa Pequena)</t>
  </si>
  <si>
    <t>D3 Avisos de Créditos não Lançados no Extrato Bancário CC</t>
  </si>
  <si>
    <t>D4 Cheques Emitidos e não Descontados</t>
  </si>
  <si>
    <t>D5 Avisos de Déditos não Lançados no Extrato Bancário CP</t>
  </si>
  <si>
    <t>D SALDO FINANCEIRO  DISPONÍVEL PARA O PERÍODO SEGUINTE</t>
  </si>
  <si>
    <t>29.987.637/0001-03</t>
  </si>
  <si>
    <t>WORK MED SERVICOS MEDICO HOSPITALAR LTDA</t>
  </si>
  <si>
    <t>1/1NFS-e:29860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</si>
</sst>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1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3" fillId="0" borderId="1" xfId="4489" applyFont="1" applyBorder="1" applyAlignment="1">
      <alignment horizontal="right" vertical="center"/>
    </xf>
    <xf numFmtId="0" fontId="97" fillId="0" borderId="0" xfId="0" applyFont="1"/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9" fillId="2" borderId="0" xfId="0" applyNumberFormat="1" applyFont="1" applyFill="1" applyAlignment="1">
      <alignment vertical="center" wrapText="1"/>
    </xf>
    <xf numFmtId="187" fontId="101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0" fontId="49" fillId="0" borderId="0" xfId="0" applyFont="1" applyBorder="1" applyAlignment="1">
      <alignment horizontal="center" vertical="center"/>
    </xf>
    <xf numFmtId="0" fontId="95" fillId="0" borderId="0" xfId="0" applyFont="1" applyBorder="1" applyAlignment="1">
      <alignment vertical="center"/>
    </xf>
    <xf numFmtId="166" fontId="95" fillId="0" borderId="0" xfId="0" applyNumberFormat="1" applyFont="1" applyBorder="1" applyAlignment="1">
      <alignment horizontal="left" vertical="center"/>
    </xf>
    <xf numFmtId="0" fontId="95" fillId="0" borderId="0" xfId="0" applyFont="1" applyBorder="1" applyAlignment="1">
      <alignment horizontal="left" vertical="center"/>
    </xf>
    <xf numFmtId="3" fontId="95" fillId="0" borderId="0" xfId="0" applyNumberFormat="1" applyFont="1" applyBorder="1" applyAlignment="1">
      <alignment horizontal="left" vertical="center"/>
    </xf>
    <xf numFmtId="0" fontId="95" fillId="0" borderId="0" xfId="0" applyFont="1" applyBorder="1" applyAlignment="1">
      <alignment vertical="center" wrapText="1"/>
    </xf>
    <xf numFmtId="0" fontId="95" fillId="0" borderId="0" xfId="0" applyFont="1" applyBorder="1" applyAlignment="1">
      <alignment horizontal="left" vertical="center" wrapText="1"/>
    </xf>
    <xf numFmtId="0" fontId="95" fillId="2" borderId="0" xfId="0" applyFont="1" applyFill="1" applyBorder="1" applyAlignment="1" applyProtection="1">
      <alignment horizontal="left" vertical="center"/>
      <protection locked="0"/>
    </xf>
    <xf numFmtId="1" fontId="95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95" fillId="0" borderId="1" xfId="0" applyFont="1" applyBorder="1" applyAlignment="1">
      <alignment horizontal="center" vertical="center" wrapText="1"/>
    </xf>
    <xf numFmtId="3" fontId="95" fillId="0" borderId="1" xfId="0" applyNumberFormat="1" applyFont="1" applyBorder="1" applyAlignment="1">
      <alignment horizontal="center" vertical="center"/>
    </xf>
    <xf numFmtId="14" fontId="49" fillId="0" borderId="1" xfId="0" applyNumberFormat="1" applyFont="1" applyBorder="1" applyAlignment="1">
      <alignment horizontal="center" vertical="center"/>
    </xf>
    <xf numFmtId="166" fontId="95" fillId="0" borderId="1" xfId="0" applyNumberFormat="1" applyFont="1" applyBorder="1" applyAlignment="1">
      <alignment horizontal="center" vertical="center"/>
    </xf>
    <xf numFmtId="165" fontId="95" fillId="0" borderId="1" xfId="0" applyNumberFormat="1" applyFont="1" applyBorder="1" applyAlignment="1">
      <alignment horizontal="center" vertical="center"/>
    </xf>
    <xf numFmtId="0" fontId="95" fillId="0" borderId="1" xfId="0" applyFont="1" applyBorder="1" applyAlignment="1">
      <alignment horizontal="center" vertical="center"/>
    </xf>
    <xf numFmtId="44" fontId="49" fillId="0" borderId="1" xfId="0" applyNumberFormat="1" applyFont="1" applyBorder="1" applyAlignment="1">
      <alignment vertical="center"/>
    </xf>
    <xf numFmtId="164" fontId="49" fillId="0" borderId="1" xfId="0" applyNumberFormat="1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165" fontId="21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3" fontId="49" fillId="0" borderId="1" xfId="0" applyNumberFormat="1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4" fontId="103" fillId="0" borderId="0" xfId="0" applyNumberFormat="1" applyFont="1" applyAlignment="1">
      <alignment vertical="center"/>
    </xf>
    <xf numFmtId="4" fontId="104" fillId="0" borderId="0" xfId="0" applyNumberFormat="1" applyFont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7" fillId="0" borderId="16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5" fillId="0" borderId="68" xfId="0" applyFont="1" applyBorder="1" applyAlignment="1">
      <alignment horizontal="center" vertical="center"/>
    </xf>
    <xf numFmtId="0" fontId="105" fillId="80" borderId="1" xfId="0" applyFont="1" applyFill="1" applyBorder="1" applyAlignment="1">
      <alignment horizontal="right" vertical="center"/>
    </xf>
    <xf numFmtId="0" fontId="105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5" fillId="0" borderId="1" xfId="4011" applyFont="1" applyBorder="1" applyAlignment="1">
      <alignment horizontal="right" vertical="center"/>
    </xf>
    <xf numFmtId="0" fontId="95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6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vertical="center"/>
    </xf>
    <xf numFmtId="0" fontId="105" fillId="81" borderId="1" xfId="0" applyFont="1" applyFill="1" applyBorder="1" applyAlignment="1">
      <alignment horizontal="right" vertical="center"/>
    </xf>
    <xf numFmtId="0" fontId="105" fillId="81" borderId="1" xfId="0" applyFont="1" applyFill="1" applyBorder="1" applyAlignment="1">
      <alignment vertical="center"/>
    </xf>
    <xf numFmtId="0" fontId="95" fillId="0" borderId="1" xfId="4012" applyFont="1" applyBorder="1" applyAlignment="1">
      <alignment horizontal="right" vertical="center"/>
    </xf>
    <xf numFmtId="0" fontId="95" fillId="0" borderId="1" xfId="4012" applyFont="1" applyBorder="1" applyAlignment="1">
      <alignment vertical="center"/>
    </xf>
    <xf numFmtId="0" fontId="95" fillId="0" borderId="1" xfId="4489" applyFont="1" applyBorder="1" applyAlignment="1">
      <alignment horizontal="right" vertical="center"/>
    </xf>
    <xf numFmtId="0" fontId="95" fillId="0" borderId="1" xfId="4489" applyFont="1" applyBorder="1" applyAlignment="1">
      <alignment vertical="center"/>
    </xf>
    <xf numFmtId="0" fontId="105" fillId="0" borderId="1" xfId="0" applyFont="1" applyBorder="1" applyAlignment="1">
      <alignment horizontal="right" vertical="center"/>
    </xf>
    <xf numFmtId="0" fontId="95" fillId="0" borderId="1" xfId="4531" applyFont="1" applyBorder="1" applyAlignment="1">
      <alignment horizontal="right" vertical="center"/>
    </xf>
    <xf numFmtId="0" fontId="95" fillId="0" borderId="1" xfId="4531" applyFont="1" applyBorder="1" applyAlignment="1">
      <alignment vertical="center"/>
    </xf>
    <xf numFmtId="0" fontId="106" fillId="0" borderId="1" xfId="0" applyFont="1" applyBorder="1" applyAlignment="1">
      <alignment vertical="center"/>
    </xf>
    <xf numFmtId="0" fontId="97" fillId="0" borderId="0" xfId="0" applyFont="1" applyAlignment="1">
      <alignment vertical="center"/>
    </xf>
    <xf numFmtId="3" fontId="93" fillId="0" borderId="1" xfId="0" applyNumberFormat="1" applyFont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 wrapText="1"/>
    </xf>
    <xf numFmtId="44" fontId="101" fillId="79" borderId="69" xfId="0" applyNumberFormat="1" applyFont="1" applyFill="1" applyBorder="1" applyAlignment="1">
      <alignment vertical="center" wrapText="1"/>
    </xf>
    <xf numFmtId="44" fontId="101" fillId="3" borderId="69" xfId="0" applyNumberFormat="1" applyFont="1" applyFill="1" applyBorder="1" applyAlignment="1">
      <alignment vertical="center" wrapText="1"/>
    </xf>
    <xf numFmtId="0" fontId="0" fillId="0" borderId="31" xfId="305" applyFont="1" applyBorder="1" applyAlignment="1">
      <alignment vertical="center"/>
    </xf>
    <xf numFmtId="0" fontId="0" fillId="0" borderId="73" xfId="305" applyFont="1" applyBorder="1" applyAlignment="1">
      <alignment vertical="center"/>
    </xf>
    <xf numFmtId="43" fontId="98" fillId="2" borderId="0" xfId="1" applyFont="1" applyFill="1" applyAlignment="1" applyProtection="1">
      <alignment vertical="center"/>
      <protection locked="0"/>
    </xf>
    <xf numFmtId="0" fontId="98" fillId="2" borderId="0" xfId="0" applyFont="1" applyFill="1" applyAlignment="1" applyProtection="1">
      <alignment vertical="center"/>
      <protection locked="0"/>
    </xf>
    <xf numFmtId="0" fontId="99" fillId="2" borderId="0" xfId="0" applyFont="1" applyFill="1" applyAlignment="1">
      <alignment vertical="center" wrapText="1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43" fontId="98" fillId="2" borderId="0" xfId="1" applyFont="1" applyFill="1" applyAlignment="1">
      <alignment vertical="center"/>
    </xf>
    <xf numFmtId="0" fontId="98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8" fillId="2" borderId="0" xfId="305" applyNumberFormat="1" applyFont="1" applyFill="1" applyAlignment="1">
      <alignment vertical="center"/>
    </xf>
    <xf numFmtId="43" fontId="93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187" fontId="100" fillId="2" borderId="0" xfId="305" applyNumberFormat="1" applyFont="1" applyFill="1" applyAlignment="1">
      <alignment vertical="center"/>
    </xf>
    <xf numFmtId="0" fontId="100" fillId="2" borderId="0" xfId="305" applyFont="1" applyFill="1" applyAlignment="1">
      <alignment vertical="center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8" fillId="2" borderId="0" xfId="305" applyNumberFormat="1" applyFont="1" applyFill="1" applyAlignment="1">
      <alignment vertical="center"/>
    </xf>
    <xf numFmtId="187" fontId="98" fillId="2" borderId="0" xfId="305" applyNumberFormat="1" applyFont="1" applyFill="1" applyAlignment="1">
      <alignment horizontal="left" vertical="center"/>
    </xf>
    <xf numFmtId="0" fontId="98" fillId="2" borderId="0" xfId="305" applyFont="1" applyFill="1" applyAlignment="1">
      <alignment horizontal="center" vertical="center"/>
    </xf>
    <xf numFmtId="0" fontId="93" fillId="2" borderId="0" xfId="305" applyFont="1" applyFill="1" applyAlignment="1">
      <alignment vertical="center"/>
    </xf>
    <xf numFmtId="4" fontId="98" fillId="2" borderId="0" xfId="305" applyNumberFormat="1" applyFont="1" applyFill="1" applyAlignment="1">
      <alignment horizontal="left" vertical="center"/>
    </xf>
    <xf numFmtId="187" fontId="98" fillId="2" borderId="0" xfId="305" applyNumberFormat="1" applyFont="1" applyFill="1" applyAlignment="1">
      <alignment horizontal="center" vertical="center"/>
    </xf>
    <xf numFmtId="4" fontId="98" fillId="2" borderId="0" xfId="305" applyNumberFormat="1" applyFont="1" applyFill="1" applyAlignment="1">
      <alignment vertical="center"/>
    </xf>
    <xf numFmtId="0" fontId="35" fillId="0" borderId="31" xfId="135" applyFont="1" applyBorder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3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5" fillId="79" borderId="71" xfId="305" applyFont="1" applyFill="1" applyBorder="1" applyAlignment="1">
      <alignment horizontal="right" vertical="center"/>
    </xf>
    <xf numFmtId="0" fontId="1" fillId="2" borderId="0" xfId="305" applyFill="1" applyAlignment="1">
      <alignment vertical="center"/>
    </xf>
    <xf numFmtId="187" fontId="93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44" fontId="99" fillId="2" borderId="69" xfId="0" applyNumberFormat="1" applyFont="1" applyFill="1" applyBorder="1" applyAlignment="1">
      <alignment vertical="center" wrapText="1"/>
    </xf>
    <xf numFmtId="44" fontId="99" fillId="2" borderId="72" xfId="0" applyNumberFormat="1" applyFont="1" applyFill="1" applyBorder="1" applyAlignment="1">
      <alignment vertical="center" wrapText="1"/>
    </xf>
    <xf numFmtId="44" fontId="101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93" fillId="79" borderId="70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93" fillId="74" borderId="70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3" fillId="74" borderId="70" xfId="305" applyNumberFormat="1" applyFont="1" applyFill="1" applyBorder="1" applyAlignment="1" applyProtection="1">
      <alignment horizontal="center" vertical="center"/>
      <protection locked="0"/>
    </xf>
    <xf numFmtId="181" fontId="93" fillId="74" borderId="57" xfId="305" applyNumberFormat="1" applyFont="1" applyFill="1" applyBorder="1" applyAlignment="1" applyProtection="1">
      <alignment horizontal="center" vertical="center"/>
      <protection locked="0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5" fillId="0" borderId="2" xfId="0" applyFont="1" applyBorder="1" applyAlignment="1">
      <alignment horizontal="left" vertical="center" wrapText="1"/>
    </xf>
    <xf numFmtId="0" fontId="105" fillId="0" borderId="38" xfId="0" applyFont="1" applyBorder="1" applyAlignment="1">
      <alignment horizontal="left" vertical="center" wrapText="1"/>
    </xf>
    <xf numFmtId="0" fontId="105" fillId="0" borderId="2" xfId="0" applyFont="1" applyBorder="1" applyAlignment="1">
      <alignment horizontal="left" vertical="center"/>
    </xf>
    <xf numFmtId="0" fontId="105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52892</xdr:colOff>
      <xdr:row>0</xdr:row>
      <xdr:rowOff>53340</xdr:rowOff>
    </xdr:from>
    <xdr:to>
      <xdr:col>1</xdr:col>
      <xdr:colOff>941476</xdr:colOff>
      <xdr:row>2</xdr:row>
      <xdr:rowOff>201706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2" y="53340"/>
          <a:ext cx="2300525" cy="641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57150</xdr:rowOff>
    </xdr:from>
    <xdr:to>
      <xdr:col>0</xdr:col>
      <xdr:colOff>1767283</xdr:colOff>
      <xdr:row>2</xdr:row>
      <xdr:rowOff>26458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57175"/>
          <a:ext cx="1681558" cy="3693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5" sqref="C5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24" ht="106.2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 ht="15.6">
      <c r="A4" s="174"/>
      <c r="B4" s="174"/>
      <c r="C4" s="175" t="s">
        <v>224</v>
      </c>
      <c r="D4" s="175"/>
      <c r="E4" s="175"/>
      <c r="F4" s="175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ht="15.6">
      <c r="A5" s="174"/>
      <c r="B5" s="174"/>
      <c r="C5" s="175" t="s">
        <v>2120</v>
      </c>
      <c r="D5" s="175" t="s">
        <v>2121</v>
      </c>
      <c r="E5" s="175"/>
      <c r="F5" s="175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4" ht="15.6">
      <c r="A6" s="174"/>
      <c r="B6" s="174"/>
      <c r="C6" s="175" t="s">
        <v>2119</v>
      </c>
      <c r="D6" s="176"/>
      <c r="E6" s="175"/>
      <c r="F6" s="175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ht="15.6">
      <c r="A7" s="174"/>
      <c r="B7" s="174"/>
      <c r="C7" s="177"/>
      <c r="D7" s="177"/>
      <c r="E7" s="177"/>
      <c r="F7" s="177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4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4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4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spans="1:24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4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24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4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spans="1:24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spans="1:24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spans="1:24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spans="1:24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</row>
    <row r="19" spans="1:24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spans="1:24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spans="1:24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spans="1:24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</row>
    <row r="23" spans="1:24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</row>
    <row r="24" spans="1:24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</row>
    <row r="25" spans="1:24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</row>
    <row r="26" spans="1:24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spans="1:24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</row>
    <row r="28" spans="1:24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</row>
    <row r="29" spans="1:24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tabSelected="1" topLeftCell="G1" zoomScale="85" zoomScaleNormal="85" workbookViewId="0">
      <selection activeCell="J15" sqref="J15"/>
    </sheetView>
  </sheetViews>
  <sheetFormatPr defaultColWidth="9.109375" defaultRowHeight="20.100000000000001" customHeight="1"/>
  <cols>
    <col min="1" max="1" width="21.109375" style="1" customWidth="1"/>
    <col min="2" max="2" width="15.44140625" style="1" customWidth="1"/>
    <col min="3" max="3" width="87.33203125" style="1" customWidth="1"/>
    <col min="4" max="4" width="16.109375" style="5" customWidth="1"/>
    <col min="5" max="5" width="35.44140625" style="1" bestFit="1" customWidth="1"/>
    <col min="6" max="6" width="18.44140625" style="6" customWidth="1"/>
    <col min="7" max="7" width="108.5546875" style="6" bestFit="1" customWidth="1"/>
    <col min="8" max="8" width="22" style="6" customWidth="1"/>
    <col min="9" max="9" width="60.109375" style="6" customWidth="1"/>
    <col min="10" max="10" width="14.33203125" style="1" bestFit="1" customWidth="1"/>
    <col min="11" max="11" width="13.33203125" style="1" bestFit="1" customWidth="1"/>
    <col min="12" max="12" width="15.88671875" style="5" customWidth="1"/>
    <col min="13" max="13" width="40.109375" style="1" customWidth="1"/>
    <col min="14" max="14" width="16.33203125" style="1" customWidth="1"/>
    <col min="15" max="15" width="55.33203125" style="3" customWidth="1"/>
    <col min="16" max="16384" width="9.109375" style="1"/>
  </cols>
  <sheetData>
    <row r="1" spans="1:15" s="2" customFormat="1" ht="20.100000000000001" customHeight="1">
      <c r="C1" s="183" t="str">
        <f>INICIO!C4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O1" s="3"/>
    </row>
    <row r="2" spans="1:15" s="2" customFormat="1" ht="20.100000000000001" customHeight="1">
      <c r="C2" s="183" t="str">
        <f>INICIO!C5</f>
        <v>UNIDADE: HOSPITAL E MATERNIDADE SÃO LUCAS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O2" s="3"/>
    </row>
    <row r="3" spans="1:15" s="2" customFormat="1" ht="20.100000000000001" customHeight="1">
      <c r="B3" s="7"/>
      <c r="C3" s="184" t="str">
        <f>INICIO!C6</f>
        <v>MÊS: 10/2022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O3" s="3"/>
    </row>
    <row r="4" spans="1:15" s="387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1258</v>
      </c>
      <c r="G4" s="11" t="s">
        <v>1259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8"/>
    </row>
    <row r="5" spans="1:15" s="388" customFormat="1" ht="20.100000000000001" customHeight="1">
      <c r="A5" s="343">
        <v>551604000109230</v>
      </c>
      <c r="B5" s="299" t="s">
        <v>1260</v>
      </c>
      <c r="C5" s="300" t="str">
        <f>CAZUL!D2</f>
        <v>NF 294274</v>
      </c>
      <c r="D5" s="301" t="str">
        <f>CAZUL!N2</f>
        <v>03/10/2022</v>
      </c>
      <c r="E5" s="299" t="str">
        <f>INICIO!D$5</f>
        <v>HOSPITAL E MATERNIDADE SÃO LUCAS</v>
      </c>
      <c r="F5" s="302" t="str">
        <f>VLOOKUP(G5,FORNECEDOR!$A$1:$B$2500,2,FALSE)</f>
        <v>06.628.333/0001-46</v>
      </c>
      <c r="G5" s="303" t="str">
        <f>CAZUL!E2</f>
        <v>FARMACE - INDUSTRIA QUIMICO-FARMACEUTICA CEARENSE LTDA</v>
      </c>
      <c r="H5" s="304" t="str">
        <f>VLOOKUP(O5,DESPESAS!A$1:D$5000,2,FALSE)</f>
        <v>02.01</v>
      </c>
      <c r="I5" s="304" t="str">
        <f>VLOOKUP(O5,DESPESAS!A$1:D$2034,3,FALSE)</f>
        <v>MEDICAMENTOS</v>
      </c>
      <c r="J5" s="305">
        <f>CAZUL!F2</f>
        <v>0</v>
      </c>
      <c r="K5" s="306">
        <f>CAZUL!G2</f>
        <v>17897.400000000001</v>
      </c>
      <c r="L5" s="305">
        <f>CAZUL!H2</f>
        <v>-17897.400000000001</v>
      </c>
      <c r="M5" s="299" t="s">
        <v>1261</v>
      </c>
      <c r="N5" s="307"/>
      <c r="O5" s="308" t="str">
        <f>CAZUL!C2</f>
        <v>MEDICAMENTOS</v>
      </c>
    </row>
    <row r="6" spans="1:15" s="309" customFormat="1" ht="20.100000000000001" customHeight="1">
      <c r="A6" s="343">
        <v>551836000323948</v>
      </c>
      <c r="B6" s="299" t="s">
        <v>1260</v>
      </c>
      <c r="C6" s="300" t="str">
        <f>CAZUL!D3</f>
        <v>NF 17082</v>
      </c>
      <c r="D6" s="301" t="str">
        <f>CAZUL!N3</f>
        <v>04/10/2022</v>
      </c>
      <c r="E6" s="299" t="str">
        <f>INICIO!D$5</f>
        <v>HOSPITAL E MATERNIDADE SÃO LUCAS</v>
      </c>
      <c r="F6" s="302" t="str">
        <f>VLOOKUP(G6,FORNECEDOR!$A$1:$B$2500,2,FALSE)</f>
        <v>08.674.752/0001-40</v>
      </c>
      <c r="G6" s="303" t="str">
        <f>CAZUL!E3</f>
        <v>CIRURGICA MONTEBELLO LTDA 140</v>
      </c>
      <c r="H6" s="304" t="str">
        <f>VLOOKUP(O6,DESPESAS!A$1:D$5000,2,FALSE)</f>
        <v>02.02</v>
      </c>
      <c r="I6" s="304" t="str">
        <f>VLOOKUP(O6,DESPESAS!A$1:D$2034,3,FALSE)</f>
        <v>MATERIAIS DE CONSUMO</v>
      </c>
      <c r="J6" s="305">
        <f>CAZUL!F3</f>
        <v>0</v>
      </c>
      <c r="K6" s="306">
        <f>CAZUL!G3</f>
        <v>288.7</v>
      </c>
      <c r="L6" s="305">
        <f>CAZUL!H3</f>
        <v>0</v>
      </c>
      <c r="M6" s="299" t="s">
        <v>1261</v>
      </c>
      <c r="N6" s="307"/>
      <c r="O6" s="308" t="str">
        <f>CAZUL!C3</f>
        <v>MATERIAL HOSPITALAR</v>
      </c>
    </row>
    <row r="7" spans="1:15" s="309" customFormat="1" ht="20.100000000000001" customHeight="1">
      <c r="A7" s="343">
        <v>551836000323948</v>
      </c>
      <c r="B7" s="299" t="s">
        <v>1260</v>
      </c>
      <c r="C7" s="300" t="str">
        <f>CAZUL!D4</f>
        <v>NF 145010</v>
      </c>
      <c r="D7" s="301" t="str">
        <f>CAZUL!N4</f>
        <v>04/10/2022</v>
      </c>
      <c r="E7" s="299" t="str">
        <f>INICIO!D$5</f>
        <v>HOSPITAL E MATERNIDADE SÃO LUCAS</v>
      </c>
      <c r="F7" s="302" t="str">
        <f>VLOOKUP(G7,FORNECEDOR!$A$1:$B$2500,2,FALSE)</f>
        <v>08.674.752/0001-40</v>
      </c>
      <c r="G7" s="303" t="str">
        <f>CAZUL!E4</f>
        <v>CIRURGICA MONTEBELLO LTDA 140</v>
      </c>
      <c r="H7" s="304" t="str">
        <f>VLOOKUP(O7,DESPESAS!A$1:D$5000,2,FALSE)</f>
        <v>02.01</v>
      </c>
      <c r="I7" s="304" t="str">
        <f>VLOOKUP(O7,DESPESAS!A$1:D$2034,3,FALSE)</f>
        <v>MEDICAMENTOS</v>
      </c>
      <c r="J7" s="305">
        <f>CAZUL!F4</f>
        <v>0</v>
      </c>
      <c r="K7" s="306">
        <f>CAZUL!G4</f>
        <v>282.17</v>
      </c>
      <c r="L7" s="305">
        <f>CAZUL!H4</f>
        <v>0</v>
      </c>
      <c r="M7" s="299" t="s">
        <v>1261</v>
      </c>
      <c r="N7" s="307"/>
      <c r="O7" s="308" t="str">
        <f>CAZUL!C4</f>
        <v>MEDICAMENTOS</v>
      </c>
    </row>
    <row r="8" spans="1:15" s="309" customFormat="1" ht="20.100000000000001" customHeight="1">
      <c r="A8" s="343">
        <v>551836000323948</v>
      </c>
      <c r="B8" s="299" t="s">
        <v>1260</v>
      </c>
      <c r="C8" s="300" t="str">
        <f>CAZUL!D5</f>
        <v>NF 145009</v>
      </c>
      <c r="D8" s="301" t="str">
        <f>CAZUL!N5</f>
        <v>04/10/2022</v>
      </c>
      <c r="E8" s="299" t="str">
        <f>INICIO!D$5</f>
        <v>HOSPITAL E MATERNIDADE SÃO LUCAS</v>
      </c>
      <c r="F8" s="302" t="str">
        <f>VLOOKUP(G8,FORNECEDOR!$A$1:$B$2500,2,FALSE)</f>
        <v>08.674.752/0001-40</v>
      </c>
      <c r="G8" s="303" t="str">
        <f>CAZUL!E5</f>
        <v>CIRURGICA MONTEBELLO LTDA 140</v>
      </c>
      <c r="H8" s="304" t="str">
        <f>VLOOKUP(O8,DESPESAS!A$1:D$5000,2,FALSE)</f>
        <v>02.02</v>
      </c>
      <c r="I8" s="304" t="str">
        <f>VLOOKUP(O8,DESPESAS!A$1:D$2034,3,FALSE)</f>
        <v>MATERIAIS DE CONSUMO</v>
      </c>
      <c r="J8" s="305">
        <f>CAZUL!F5</f>
        <v>0</v>
      </c>
      <c r="K8" s="306">
        <f>CAZUL!G5</f>
        <v>4371.3500000000004</v>
      </c>
      <c r="L8" s="305">
        <f>CAZUL!H5</f>
        <v>-22839.620000000003</v>
      </c>
      <c r="M8" s="299" t="s">
        <v>1261</v>
      </c>
      <c r="N8" s="307"/>
      <c r="O8" s="308" t="str">
        <f>CAZUL!C5</f>
        <v>MATERIAL HOSPITALAR</v>
      </c>
    </row>
    <row r="9" spans="1:15" s="309" customFormat="1" ht="20.100000000000001" customHeight="1">
      <c r="A9" s="343">
        <v>551369000045951</v>
      </c>
      <c r="B9" s="299" t="s">
        <v>1260</v>
      </c>
      <c r="C9" s="300" t="str">
        <f>CAZUL!D6</f>
        <v>1/1NF 83965</v>
      </c>
      <c r="D9" s="301" t="str">
        <f>CAZUL!N6</f>
        <v>04/10/2022</v>
      </c>
      <c r="E9" s="299" t="str">
        <f>INICIO!D$5</f>
        <v>HOSPITAL E MATERNIDADE SÃO LUCAS</v>
      </c>
      <c r="F9" s="302" t="str">
        <f>VLOOKUP(G9,FORNECEDOR!$A$1:$B$2500,2,FALSE)</f>
        <v>08.077.211/0001-34</v>
      </c>
      <c r="G9" s="303" t="str">
        <f>CAZUL!E6</f>
        <v>T S COMERCIAL DE MEDICAMENTOS E REPRESENTAÇÃO LTDA</v>
      </c>
      <c r="H9" s="304" t="str">
        <f>VLOOKUP(O9,DESPESAS!A$1:D$5000,2,FALSE)</f>
        <v>02.01</v>
      </c>
      <c r="I9" s="304" t="str">
        <f>VLOOKUP(O9,DESPESAS!A$1:D$2034,3,FALSE)</f>
        <v>MEDICAMENTOS</v>
      </c>
      <c r="J9" s="305">
        <f>CAZUL!F6</f>
        <v>0</v>
      </c>
      <c r="K9" s="306">
        <f>CAZUL!G6</f>
        <v>1540</v>
      </c>
      <c r="L9" s="305">
        <f>CAZUL!H6</f>
        <v>-24379.620000000003</v>
      </c>
      <c r="M9" s="299" t="s">
        <v>1261</v>
      </c>
      <c r="N9" s="307"/>
      <c r="O9" s="308" t="str">
        <f>CAZUL!C6</f>
        <v>MEDICAMENTOS</v>
      </c>
    </row>
    <row r="10" spans="1:15" s="309" customFormat="1" ht="20.100000000000001" customHeight="1">
      <c r="A10" s="343">
        <v>550094000032745</v>
      </c>
      <c r="B10" s="299" t="s">
        <v>1260</v>
      </c>
      <c r="C10" s="300" t="str">
        <f>CAZUL!D7</f>
        <v>1/1NFe 4413-1</v>
      </c>
      <c r="D10" s="301" t="str">
        <f>CAZUL!N7</f>
        <v>05/10/2022</v>
      </c>
      <c r="E10" s="299" t="str">
        <f>INICIO!D$5</f>
        <v>HOSPITAL E MATERNIDADE SÃO LUCAS</v>
      </c>
      <c r="F10" s="302" t="str">
        <f>VLOOKUP(G10,FORNECEDOR!$A$1:$B$2500,2,FALSE)</f>
        <v>07.135.428/0001-90</v>
      </c>
      <c r="G10" s="303" t="str">
        <f>CAZUL!E7</f>
        <v>CWM INDUSTRIA ALIMENTICIA LTDA</v>
      </c>
      <c r="H10" s="304" t="str">
        <f>VLOOKUP(O10,DESPESAS!A$1:D$5000,2,FALSE)</f>
        <v>03.01</v>
      </c>
      <c r="I10" s="304" t="str">
        <f>VLOOKUP(O10,DESPESAS!A$1:D$2034,3,FALSE)</f>
        <v>ALIMENTAÇAO</v>
      </c>
      <c r="J10" s="305">
        <f>CAZUL!F7</f>
        <v>0</v>
      </c>
      <c r="K10" s="306">
        <f>CAZUL!G7</f>
        <v>132969.26</v>
      </c>
      <c r="L10" s="305">
        <f>CAZUL!H7</f>
        <v>-157348.88</v>
      </c>
      <c r="M10" s="299" t="s">
        <v>1261</v>
      </c>
      <c r="N10" s="307"/>
      <c r="O10" s="308" t="str">
        <f>CAZUL!C7</f>
        <v>LANCHES E REFEIÇOES</v>
      </c>
    </row>
    <row r="11" spans="1:15" s="309" customFormat="1" ht="20.100000000000001" customHeight="1">
      <c r="A11" s="343">
        <v>100501</v>
      </c>
      <c r="B11" s="299" t="s">
        <v>1260</v>
      </c>
      <c r="C11" s="300" t="str">
        <f>CAZUL!D8</f>
        <v>DOCTO. 1017523936</v>
      </c>
      <c r="D11" s="301" t="str">
        <f>CAZUL!N8</f>
        <v>05/10/2022</v>
      </c>
      <c r="E11" s="299" t="str">
        <f>INICIO!D$5</f>
        <v>HOSPITAL E MATERNIDADE SÃO LUCAS</v>
      </c>
      <c r="F11" s="302" t="str">
        <f>VLOOKUP(G11,FORNECEDOR!$A$1:$B$2500,2,FALSE)</f>
        <v>13.612.214/0001-60</v>
      </c>
      <c r="G11" s="303" t="str">
        <f>CAZUL!E8</f>
        <v>QUANTITY SERVICOS E COMERCIO DE PRODUTOS PARA SAUDE S.A.</v>
      </c>
      <c r="H11" s="304"/>
      <c r="I11" s="304" t="str">
        <f>VLOOKUP(O11,DESPESAS!A$1:D$2034,3,FALSE)</f>
        <v>MATERIAIS DE CONSUMO</v>
      </c>
      <c r="J11" s="305">
        <f>CAZUL!F8</f>
        <v>0</v>
      </c>
      <c r="K11" s="306">
        <f>CAZUL!G8</f>
        <v>643.9</v>
      </c>
      <c r="L11" s="305">
        <f>CAZUL!H8</f>
        <v>-157992.78</v>
      </c>
      <c r="M11" s="299" t="s">
        <v>1261</v>
      </c>
      <c r="N11" s="307"/>
      <c r="O11" s="308" t="str">
        <f>CAZUL!C8</f>
        <v>MATERIAL HOSPITALAR</v>
      </c>
    </row>
    <row r="12" spans="1:15" s="309" customFormat="1" ht="20.100000000000001" customHeight="1">
      <c r="A12" s="343">
        <v>100502</v>
      </c>
      <c r="B12" s="299" t="s">
        <v>1260</v>
      </c>
      <c r="C12" s="300" t="str">
        <f>CAZUL!D9</f>
        <v>1/1NF 10092</v>
      </c>
      <c r="D12" s="301" t="str">
        <f>CAZUL!N9</f>
        <v>05/10/2022</v>
      </c>
      <c r="E12" s="299" t="str">
        <f>INICIO!D$5</f>
        <v>HOSPITAL E MATERNIDADE SÃO LUCAS</v>
      </c>
      <c r="F12" s="302" t="str">
        <f>VLOOKUP(G12,FORNECEDOR!$A$1:$B$2500,2,FALSE)</f>
        <v>03.524.249/0001-94</v>
      </c>
      <c r="G12" s="303" t="str">
        <f>CAZUL!E9</f>
        <v>MEDSHOP</v>
      </c>
      <c r="H12" s="304" t="str">
        <f>VLOOKUP(O12,DESPESAS!A$1:D$5000,2,FALSE)</f>
        <v>02.02</v>
      </c>
      <c r="I12" s="304" t="str">
        <f>VLOOKUP(O12,DESPESAS!A$1:D$2034,3,FALSE)</f>
        <v>MATERIAIS DE CONSUMO</v>
      </c>
      <c r="J12" s="305">
        <f>CAZUL!F9</f>
        <v>0</v>
      </c>
      <c r="K12" s="306">
        <f>CAZUL!G9</f>
        <v>85</v>
      </c>
      <c r="L12" s="305">
        <f>CAZUL!H9</f>
        <v>-158077.78</v>
      </c>
      <c r="M12" s="299" t="s">
        <v>1261</v>
      </c>
      <c r="N12" s="307"/>
      <c r="O12" s="308" t="str">
        <f>CAZUL!C9</f>
        <v>MATERIAL HOSPITALAR</v>
      </c>
    </row>
    <row r="13" spans="1:15" s="309" customFormat="1" ht="20.100000000000001" customHeight="1">
      <c r="A13" s="343">
        <v>551523000051549</v>
      </c>
      <c r="B13" s="299" t="s">
        <v>1260</v>
      </c>
      <c r="C13" s="300" t="str">
        <f>CAZUL!D10</f>
        <v>DEVOLUÇAO FGTS COMP. 09/2022</v>
      </c>
      <c r="D13" s="301" t="str">
        <f>CAZUL!N10</f>
        <v>06/10/2022</v>
      </c>
      <c r="E13" s="299" t="str">
        <f>INICIO!D$5</f>
        <v>HOSPITAL E MATERNIDADE SÃO LUCAS</v>
      </c>
      <c r="F13" s="302" t="str">
        <f>VLOOKUP(G13,FORNECEDOR!$A$1:$B$2500,2,FALSE)</f>
        <v>12.955.134/0001-45</v>
      </c>
      <c r="G13" s="303" t="str">
        <f>CAZUL!E10</f>
        <v>INSTITUTO DIVA ALVES DO BRASIL</v>
      </c>
      <c r="H13" s="304" t="str">
        <f>VLOOKUP(O13,DESPESAS!A$1:D$5000,2,FALSE)</f>
        <v>01.05</v>
      </c>
      <c r="I13" s="304" t="str">
        <f>VLOOKUP(O13,DESPESAS!A$1:D$2034,3,FALSE)</f>
        <v>ENCARGOS</v>
      </c>
      <c r="J13" s="305">
        <f>CAZUL!F10</f>
        <v>0</v>
      </c>
      <c r="K13" s="306">
        <f>CAZUL!G10</f>
        <v>39247.24</v>
      </c>
      <c r="L13" s="305">
        <f>CAZUL!H10</f>
        <v>0</v>
      </c>
      <c r="M13" s="299" t="s">
        <v>1261</v>
      </c>
      <c r="N13" s="307"/>
      <c r="O13" s="308" t="str">
        <f>CAZUL!C10</f>
        <v>FGTS e MULTA DE FGTS</v>
      </c>
    </row>
    <row r="14" spans="1:15" s="309" customFormat="1" ht="20.100000000000001" customHeight="1">
      <c r="A14" s="343">
        <v>550024000077804</v>
      </c>
      <c r="B14" s="299" t="s">
        <v>1260</v>
      </c>
      <c r="C14" s="300" t="str">
        <f>CAZUL!D11</f>
        <v>NF 194761 - VALOR A MAIOR</v>
      </c>
      <c r="D14" s="301" t="str">
        <f>CAZUL!N11</f>
        <v>07/10/2022</v>
      </c>
      <c r="E14" s="299" t="str">
        <f>INICIO!D$5</f>
        <v>HOSPITAL E MATERNIDADE SÃO LUCAS</v>
      </c>
      <c r="F14" s="302" t="str">
        <f>VLOOKUP(G14,FORNECEDOR!$A$1:$B$2500,2,FALSE)</f>
        <v>09.182.725/0001-12</v>
      </c>
      <c r="G14" s="303" t="str">
        <f>CAZUL!E11</f>
        <v>ATIVA MEDICO CIRURGICA LTDA</v>
      </c>
      <c r="H14" s="304" t="str">
        <f>VLOOKUP(O14,DESPESAS!A$1:D$5000,2,FALSE)</f>
        <v>02.01</v>
      </c>
      <c r="I14" s="304" t="str">
        <f>VLOOKUP(O14,DESPESAS!A$1:D$2034,3,FALSE)</f>
        <v>MEDICAMENTOS</v>
      </c>
      <c r="J14" s="305">
        <f>CAZUL!F11</f>
        <v>0</v>
      </c>
      <c r="K14" s="306">
        <f>CAZUL!G11</f>
        <v>222.47</v>
      </c>
      <c r="L14" s="305">
        <f>CAZUL!H11</f>
        <v>0</v>
      </c>
      <c r="M14" s="299" t="s">
        <v>1261</v>
      </c>
      <c r="N14" s="307"/>
      <c r="O14" s="308" t="str">
        <f>CAZUL!C11</f>
        <v>MEDICAMENTOS</v>
      </c>
    </row>
    <row r="15" spans="1:15" s="309" customFormat="1" ht="20.100000000000001" customHeight="1">
      <c r="A15" s="343">
        <v>244774006</v>
      </c>
      <c r="B15" s="299" t="s">
        <v>1260</v>
      </c>
      <c r="C15" s="300" t="str">
        <f>CAZUL!D12</f>
        <v>NF 646</v>
      </c>
      <c r="D15" s="301" t="str">
        <f>CAZUL!N12</f>
        <v>07/10/2022</v>
      </c>
      <c r="E15" s="299" t="str">
        <f>INICIO!D$5</f>
        <v>HOSPITAL E MATERNIDADE SÃO LUCAS</v>
      </c>
      <c r="F15" s="302" t="str">
        <f>VLOOKUP(G15,FORNECEDOR!$A$1:$B$2500,2,FALSE)</f>
        <v>32.975.060/0001-16</v>
      </c>
      <c r="G15" s="303" t="str">
        <f>CAZUL!E12</f>
        <v>O.S.DISTRIBUIDORA LTDA</v>
      </c>
      <c r="H15" s="304" t="str">
        <f>VLOOKUP(O15,DESPESAS!A$1:D$5000,2,FALSE)</f>
        <v>03.32</v>
      </c>
      <c r="I15" s="304" t="str">
        <f>VLOOKUP(O15,DESPESAS!A$1:D$2034,3,FALSE)</f>
        <v>DEVOLUÇAO</v>
      </c>
      <c r="J15" s="305">
        <f>CAZUL!F12</f>
        <v>2800.55</v>
      </c>
      <c r="K15" s="306">
        <f>CAZUL!G12</f>
        <v>0</v>
      </c>
      <c r="L15" s="305">
        <f>CAZUL!H12</f>
        <v>0</v>
      </c>
      <c r="M15" s="299" t="s">
        <v>1261</v>
      </c>
      <c r="N15" s="307"/>
      <c r="O15" s="308" t="str">
        <f>CAZUL!C12</f>
        <v>DEVOLUÇAO</v>
      </c>
    </row>
    <row r="16" spans="1:15" s="309" customFormat="1" ht="20.100000000000001" customHeight="1">
      <c r="A16" s="343">
        <v>550024000077804</v>
      </c>
      <c r="B16" s="299" t="s">
        <v>1260</v>
      </c>
      <c r="C16" s="300" t="str">
        <f>CAZUL!D13</f>
        <v>1/1NF 194761</v>
      </c>
      <c r="D16" s="301" t="str">
        <f>CAZUL!N13</f>
        <v>07/10/2022</v>
      </c>
      <c r="E16" s="299" t="str">
        <f>INICIO!D$5</f>
        <v>HOSPITAL E MATERNIDADE SÃO LUCAS</v>
      </c>
      <c r="F16" s="302" t="str">
        <f>VLOOKUP(G16,FORNECEDOR!$A$1:$B$2500,2,FALSE)</f>
        <v>09.182.725/0001-12</v>
      </c>
      <c r="G16" s="303" t="str">
        <f>CAZUL!E13</f>
        <v>ATIVA MEDICO CIRURGICA LTDA</v>
      </c>
      <c r="H16" s="304" t="str">
        <f>VLOOKUP(O16,DESPESAS!A$1:D$5000,2,FALSE)</f>
        <v>02.02</v>
      </c>
      <c r="I16" s="304" t="str">
        <f>VLOOKUP(O16,DESPESAS!A$1:D$2034,3,FALSE)</f>
        <v>MATERIAIS DE CONSUMO</v>
      </c>
      <c r="J16" s="305">
        <f>CAZUL!F13</f>
        <v>0</v>
      </c>
      <c r="K16" s="306">
        <f>CAZUL!G13</f>
        <v>1725.14</v>
      </c>
      <c r="L16" s="305">
        <f>CAZUL!H13</f>
        <v>-196472.08000000002</v>
      </c>
      <c r="M16" s="299" t="s">
        <v>1261</v>
      </c>
      <c r="N16" s="307"/>
      <c r="O16" s="308" t="str">
        <f>CAZUL!C13</f>
        <v>MATERIAL HOSPITALAR</v>
      </c>
    </row>
    <row r="17" spans="1:15" s="309" customFormat="1" ht="20.100000000000001" customHeight="1">
      <c r="A17" s="343">
        <v>551369000045951</v>
      </c>
      <c r="B17" s="299" t="s">
        <v>1260</v>
      </c>
      <c r="C17" s="300" t="str">
        <f>CAZUL!D14</f>
        <v>NF DE DEVOLUÇÃO 83598</v>
      </c>
      <c r="D17" s="301" t="str">
        <f>CAZUL!N14</f>
        <v>10/10/2022</v>
      </c>
      <c r="E17" s="299" t="str">
        <f>INICIO!D$5</f>
        <v>HOSPITAL E MATERNIDADE SÃO LUCAS</v>
      </c>
      <c r="F17" s="302" t="str">
        <f>VLOOKUP(G17,FORNECEDOR!$A$1:$B$2500,2,FALSE)</f>
        <v>08.077.211/0001-34</v>
      </c>
      <c r="G17" s="303" t="str">
        <f>CAZUL!E14</f>
        <v>T S COMERCIAL DE MEDICAMENTOS E REPRESENTAÇÃO LTDA</v>
      </c>
      <c r="H17" s="304" t="str">
        <f>VLOOKUP(O17,DESPESAS!A$1:D$5000,2,FALSE)</f>
        <v>03.32</v>
      </c>
      <c r="I17" s="304" t="str">
        <f>VLOOKUP(O17,DESPESAS!A$1:D$2034,3,FALSE)</f>
        <v>DEVOLUÇAO</v>
      </c>
      <c r="J17" s="305">
        <f>CAZUL!F14</f>
        <v>1439.4</v>
      </c>
      <c r="K17" s="306">
        <f>CAZUL!G14</f>
        <v>0</v>
      </c>
      <c r="L17" s="305">
        <f>CAZUL!H14</f>
        <v>-195032.68000000002</v>
      </c>
      <c r="M17" s="299" t="s">
        <v>1261</v>
      </c>
      <c r="N17" s="307"/>
      <c r="O17" s="308" t="str">
        <f>CAZUL!C14</f>
        <v>DEVOLUÇAO</v>
      </c>
    </row>
    <row r="18" spans="1:15" s="309" customFormat="1" ht="20.100000000000001" customHeight="1">
      <c r="A18" s="343">
        <v>550094000019740</v>
      </c>
      <c r="B18" s="299" t="s">
        <v>1260</v>
      </c>
      <c r="C18" s="300" t="str">
        <f>CAZUL!D15</f>
        <v>NF 90174</v>
      </c>
      <c r="D18" s="301" t="str">
        <f>CAZUL!N15</f>
        <v>10/10/2022</v>
      </c>
      <c r="E18" s="299" t="str">
        <f>INICIO!D$5</f>
        <v>HOSPITAL E MATERNIDADE SÃO LUCAS</v>
      </c>
      <c r="F18" s="302" t="str">
        <f>VLOOKUP(G18,FORNECEDOR!$A$1:$B$2500,2,FALSE)</f>
        <v>41.389.750/0001-84</v>
      </c>
      <c r="G18" s="303" t="str">
        <f>CAZUL!E15</f>
        <v>J LAERCIO SOUZA DE VASCONCELOS &amp; CIA LTDA</v>
      </c>
      <c r="H18" s="304" t="str">
        <f>VLOOKUP(O18,DESPESAS!A$1:D$5000,2,FALSE)</f>
        <v>02.02</v>
      </c>
      <c r="I18" s="304" t="str">
        <f>VLOOKUP(O18,DESPESAS!A$1:D$2034,3,FALSE)</f>
        <v>MATERIAIS DE CONSUMO</v>
      </c>
      <c r="J18" s="305">
        <f>CAZUL!F15</f>
        <v>0</v>
      </c>
      <c r="K18" s="306">
        <f>CAZUL!G15</f>
        <v>1297.1500000000001</v>
      </c>
      <c r="L18" s="305">
        <f>CAZUL!H15</f>
        <v>-196329.83000000002</v>
      </c>
      <c r="M18" s="299" t="s">
        <v>1261</v>
      </c>
      <c r="N18" s="307"/>
      <c r="O18" s="308" t="str">
        <f>CAZUL!C15</f>
        <v>MATERIAL HOSPITALAR</v>
      </c>
    </row>
    <row r="19" spans="1:15" s="309" customFormat="1" ht="20.100000000000001" customHeight="1">
      <c r="A19" s="343">
        <v>553515000013622</v>
      </c>
      <c r="B19" s="299" t="s">
        <v>1260</v>
      </c>
      <c r="C19" s="300" t="str">
        <f>CAZUL!D16</f>
        <v>NF 26294</v>
      </c>
      <c r="D19" s="301" t="str">
        <f>CAZUL!N16</f>
        <v>10/10/2022</v>
      </c>
      <c r="E19" s="299" t="str">
        <f>INICIO!D$5</f>
        <v>HOSPITAL E MATERNIDADE SÃO LUCAS</v>
      </c>
      <c r="F19" s="302" t="str">
        <f>VLOOKUP(G19,FORNECEDOR!$A$1:$B$2500,2,FALSE)</f>
        <v>16.902.612/0001-00</v>
      </c>
      <c r="G19" s="303" t="str">
        <f>CAZUL!E16</f>
        <v>DISTRIMEDICA COMER. PROD. MED. ODONT. LTDA</v>
      </c>
      <c r="H19" s="304" t="str">
        <f>VLOOKUP(O19,DESPESAS!A$1:D$5000,2,FALSE)</f>
        <v>02.01</v>
      </c>
      <c r="I19" s="304" t="str">
        <f>VLOOKUP(O19,DESPESAS!A$1:D$2034,3,FALSE)</f>
        <v>MEDICAMENTOS</v>
      </c>
      <c r="J19" s="305">
        <f>CAZUL!F16</f>
        <v>0</v>
      </c>
      <c r="K19" s="306">
        <f>CAZUL!G16</f>
        <v>4680</v>
      </c>
      <c r="L19" s="305">
        <f>CAZUL!H16</f>
        <v>0</v>
      </c>
      <c r="M19" s="299" t="s">
        <v>1261</v>
      </c>
      <c r="N19" s="307"/>
      <c r="O19" s="308" t="str">
        <f>CAZUL!C16</f>
        <v>MEDICAMENTOS</v>
      </c>
    </row>
    <row r="20" spans="1:15" s="309" customFormat="1" ht="20.100000000000001" customHeight="1">
      <c r="A20" s="343">
        <v>245163036</v>
      </c>
      <c r="B20" s="299" t="s">
        <v>1260</v>
      </c>
      <c r="C20" s="300" t="str">
        <f>CAZUL!D17</f>
        <v>DEVOLUÇÃO DOCTO. 1017523936</v>
      </c>
      <c r="D20" s="301" t="str">
        <f>CAZUL!N17</f>
        <v>10/10/2022</v>
      </c>
      <c r="E20" s="299" t="str">
        <f>INICIO!D$5</f>
        <v>HOSPITAL E MATERNIDADE SÃO LUCAS</v>
      </c>
      <c r="F20" s="302" t="str">
        <f>VLOOKUP(G20,FORNECEDOR!$A$1:$B$2500,2,FALSE)</f>
        <v>13.612.214/0001-60</v>
      </c>
      <c r="G20" s="303" t="str">
        <f>CAZUL!E17</f>
        <v>QUANTITY SERVICOS E COMERCIO DE PRODUTOS PARA SAUDE S.A.</v>
      </c>
      <c r="H20" s="304"/>
      <c r="I20" s="304" t="str">
        <f>VLOOKUP(O20,DESPESAS!A$1:D$2034,3,FALSE)</f>
        <v>ESTORNO DE PAGAMENTO</v>
      </c>
      <c r="J20" s="305">
        <f>CAZUL!F17</f>
        <v>643.9</v>
      </c>
      <c r="K20" s="306">
        <f>CAZUL!G17</f>
        <v>0</v>
      </c>
      <c r="L20" s="305">
        <f>CAZUL!H17</f>
        <v>-200365.93000000002</v>
      </c>
      <c r="M20" s="299" t="s">
        <v>1261</v>
      </c>
      <c r="N20" s="307"/>
      <c r="O20" s="308" t="str">
        <f>CAZUL!C17</f>
        <v>ESTORNO DE PAGAMENTO</v>
      </c>
    </row>
    <row r="21" spans="1:15" s="309" customFormat="1" ht="20.100000000000001" customHeight="1">
      <c r="A21" s="343">
        <v>551369000045951</v>
      </c>
      <c r="B21" s="299" t="s">
        <v>1260</v>
      </c>
      <c r="C21" s="300" t="str">
        <f>CAZUL!D18</f>
        <v>1/1NF 84355</v>
      </c>
      <c r="D21" s="301" t="str">
        <f>CAZUL!N18</f>
        <v>10/10/2022</v>
      </c>
      <c r="E21" s="299" t="str">
        <f>INICIO!D$5</f>
        <v>HOSPITAL E MATERNIDADE SÃO LUCAS</v>
      </c>
      <c r="F21" s="302" t="str">
        <f>VLOOKUP(G21,FORNECEDOR!$A$1:$B$2500,2,FALSE)</f>
        <v>08.077.211/0001-34</v>
      </c>
      <c r="G21" s="303" t="str">
        <f>CAZUL!E18</f>
        <v>T S COMERCIAL DE MEDICAMENTOS E REPRESENTAÇÃO LTDA</v>
      </c>
      <c r="H21" s="304" t="str">
        <f>VLOOKUP(O21,DESPESAS!A$1:D$5000,2,FALSE)</f>
        <v>02.02</v>
      </c>
      <c r="I21" s="304" t="str">
        <f>VLOOKUP(O21,DESPESAS!A$1:D$2034,3,FALSE)</f>
        <v>MATERIAIS DE CONSUMO</v>
      </c>
      <c r="J21" s="305">
        <f>CAZUL!F18</f>
        <v>0</v>
      </c>
      <c r="K21" s="306">
        <f>CAZUL!G18</f>
        <v>936.2</v>
      </c>
      <c r="L21" s="305">
        <f>CAZUL!H18</f>
        <v>-201302.13000000003</v>
      </c>
      <c r="M21" s="299" t="s">
        <v>1261</v>
      </c>
      <c r="N21" s="307"/>
      <c r="O21" s="308" t="str">
        <f>CAZUL!C18</f>
        <v>MATERIAL HOSPITALAR</v>
      </c>
    </row>
    <row r="22" spans="1:15" s="309" customFormat="1" ht="20.100000000000001" customHeight="1">
      <c r="A22" s="343">
        <v>551523000238615</v>
      </c>
      <c r="B22" s="299" t="s">
        <v>1260</v>
      </c>
      <c r="C22" s="300" t="str">
        <f>CAZUL!D19</f>
        <v>RATEIO COMP. 09/2022</v>
      </c>
      <c r="D22" s="301" t="str">
        <f>CAZUL!N19</f>
        <v>11/10/2022</v>
      </c>
      <c r="E22" s="299" t="str">
        <f>INICIO!D$5</f>
        <v>HOSPITAL E MATERNIDADE SÃO LUCAS</v>
      </c>
      <c r="F22" s="302" t="str">
        <f>VLOOKUP(G22,FORNECEDOR!$A$1:$B$2500,2,FALSE)</f>
        <v>12.955.134/0001-45</v>
      </c>
      <c r="G22" s="303" t="str">
        <f>CAZUL!E19</f>
        <v>INSTITUTO DIVA ALVES DO BRASIL</v>
      </c>
      <c r="H22" s="304" t="str">
        <f>VLOOKUP(O22,DESPESAS!A$1:D$5000,2,FALSE)</f>
        <v>04.09</v>
      </c>
      <c r="I22" s="304" t="str">
        <f>VLOOKUP(O22,DESPESAS!A$1:D$2034,3,FALSE)</f>
        <v>RATEIO DAS DESPESAS DA SEDE DA CONTRATADA</v>
      </c>
      <c r="J22" s="305">
        <f>CAZUL!F19</f>
        <v>0</v>
      </c>
      <c r="K22" s="306">
        <f>CAZUL!G19</f>
        <v>100294.07</v>
      </c>
      <c r="L22" s="305">
        <f>CAZUL!H19</f>
        <v>-301596.20000000007</v>
      </c>
      <c r="M22" s="299" t="s">
        <v>1261</v>
      </c>
      <c r="N22" s="307"/>
      <c r="O22" s="308" t="str">
        <f>CAZUL!C19</f>
        <v>RATEIO</v>
      </c>
    </row>
    <row r="23" spans="1:15" s="309" customFormat="1" ht="20.100000000000001" customHeight="1">
      <c r="A23" s="343">
        <v>552371000026951</v>
      </c>
      <c r="B23" s="299" t="s">
        <v>1260</v>
      </c>
      <c r="C23" s="300" t="str">
        <f>CAZUL!D20</f>
        <v>FUNDO FIXO COMP. 09/2022</v>
      </c>
      <c r="D23" s="301" t="str">
        <f>CAZUL!N20</f>
        <v>11/10/2022</v>
      </c>
      <c r="E23" s="299" t="str">
        <f>INICIO!D$5</f>
        <v>HOSPITAL E MATERNIDADE SÃO LUCAS</v>
      </c>
      <c r="F23" s="302" t="str">
        <f>VLOOKUP(G23,FORNECEDOR!$A$1:$B$2500,2,FALSE)</f>
        <v>021.082.664-96</v>
      </c>
      <c r="G23" s="303" t="str">
        <f>CAZUL!E20</f>
        <v>JOSÉ ALVARO DE AZEVEDO SALVADOR JUNIOR</v>
      </c>
      <c r="H23" s="304" t="str">
        <f>VLOOKUP(O23,DESPESAS!A$1:D$5000,2,FALSE)</f>
        <v>03.31</v>
      </c>
      <c r="I23" s="304" t="str">
        <f>VLOOKUP(O23,DESPESAS!A$1:D$2034,3,FALSE)</f>
        <v>FUNDO FIXO</v>
      </c>
      <c r="J23" s="305">
        <f>CAZUL!F20</f>
        <v>0</v>
      </c>
      <c r="K23" s="306">
        <f>CAZUL!G20</f>
        <v>2959.2</v>
      </c>
      <c r="L23" s="305">
        <f>CAZUL!H20</f>
        <v>-304555.40000000008</v>
      </c>
      <c r="M23" s="299" t="s">
        <v>1261</v>
      </c>
      <c r="N23" s="307"/>
      <c r="O23" s="308" t="str">
        <f>CAZUL!C20</f>
        <v>FUNDO FIXO</v>
      </c>
    </row>
    <row r="24" spans="1:15" s="309" customFormat="1" ht="20.100000000000001" customHeight="1">
      <c r="A24" s="343">
        <v>33758449</v>
      </c>
      <c r="B24" s="299" t="s">
        <v>1260</v>
      </c>
      <c r="C24" s="300" t="str">
        <f>CAZUL!D21</f>
        <v>REPASSE COMP. 09/2022</v>
      </c>
      <c r="D24" s="301" t="str">
        <f>CAZUL!N21</f>
        <v>11/10/2022</v>
      </c>
      <c r="E24" s="299" t="str">
        <f>INICIO!D$5</f>
        <v>HOSPITAL E MATERNIDADE SÃO LUCAS</v>
      </c>
      <c r="F24" s="302" t="str">
        <f>VLOOKUP(G24,FORNECEDOR!$A$1:$B$2500,2,FALSE)</f>
        <v>02.628.917/0001-60</v>
      </c>
      <c r="G24" s="303" t="str">
        <f>CAZUL!E21</f>
        <v>SECRETARIA DE SAUDE DO MUNICIPIO DE JUAZEIRO DO NORTE - CE</v>
      </c>
      <c r="H24" s="304" t="str">
        <f>VLOOKUP(O24,DESPESAS!A$1:D$5000,2,FALSE)</f>
        <v>03.37</v>
      </c>
      <c r="I24" s="304" t="str">
        <f>VLOOKUP(O24,DESPESAS!A$1:D$2034,3,FALSE)</f>
        <v>CONTRATO DE GESTÃO</v>
      </c>
      <c r="J24" s="305">
        <f>CAZUL!F21</f>
        <v>666000</v>
      </c>
      <c r="K24" s="306">
        <f>CAZUL!G21</f>
        <v>0</v>
      </c>
      <c r="L24" s="305">
        <f>CAZUL!H21</f>
        <v>0</v>
      </c>
      <c r="M24" s="299" t="s">
        <v>1261</v>
      </c>
      <c r="N24" s="307"/>
      <c r="O24" s="308" t="str">
        <f>CAZUL!C21</f>
        <v>CONTRATO DE GESTÃO</v>
      </c>
    </row>
    <row r="25" spans="1:15" s="309" customFormat="1" ht="20.100000000000001" customHeight="1">
      <c r="A25" s="343">
        <v>550433000050785</v>
      </c>
      <c r="B25" s="299" t="s">
        <v>1260</v>
      </c>
      <c r="C25" s="300" t="str">
        <f>CAZUL!D22</f>
        <v>REPASSE COMP. 09/2022</v>
      </c>
      <c r="D25" s="301" t="str">
        <f>CAZUL!N22</f>
        <v>11/10/2022</v>
      </c>
      <c r="E25" s="299" t="str">
        <f>INICIO!D$5</f>
        <v>HOSPITAL E MATERNIDADE SÃO LUCAS</v>
      </c>
      <c r="F25" s="302" t="str">
        <f>VLOOKUP(G25,FORNECEDOR!$A$1:$B$2500,2,FALSE)</f>
        <v>02.628.917/0001-60</v>
      </c>
      <c r="G25" s="303" t="str">
        <f>CAZUL!E22</f>
        <v>SECRETARIA DE SAUDE DO MUNICIPIO DE JUAZEIRO DO NORTE - CE</v>
      </c>
      <c r="H25" s="304" t="str">
        <f>VLOOKUP(O25,DESPESAS!A$1:D$5000,2,FALSE)</f>
        <v>03.37</v>
      </c>
      <c r="I25" s="304" t="str">
        <f>VLOOKUP(O25,DESPESAS!A$1:D$2034,3,FALSE)</f>
        <v>CONTRATO DE GESTÃO</v>
      </c>
      <c r="J25" s="305">
        <f>CAZUL!F22</f>
        <v>149725.56</v>
      </c>
      <c r="K25" s="306">
        <f>CAZUL!G22</f>
        <v>0</v>
      </c>
      <c r="L25" s="305">
        <f>CAZUL!H22</f>
        <v>0</v>
      </c>
      <c r="M25" s="299" t="s">
        <v>1261</v>
      </c>
      <c r="N25" s="307"/>
      <c r="O25" s="308" t="str">
        <f>CAZUL!C22</f>
        <v>CONTRATO DE GESTÃO</v>
      </c>
    </row>
    <row r="26" spans="1:15" s="309" customFormat="1" ht="20.100000000000001" customHeight="1">
      <c r="A26" s="343">
        <v>550433000056587</v>
      </c>
      <c r="B26" s="299" t="s">
        <v>1260</v>
      </c>
      <c r="C26" s="300" t="str">
        <f>CAZUL!D23</f>
        <v>REPASSE COMP. 09/2022</v>
      </c>
      <c r="D26" s="301" t="str">
        <f>CAZUL!N23</f>
        <v>11/10/2022</v>
      </c>
      <c r="E26" s="299" t="str">
        <f>INICIO!D$5</f>
        <v>HOSPITAL E MATERNIDADE SÃO LUCAS</v>
      </c>
      <c r="F26" s="302" t="str">
        <f>VLOOKUP(G26,FORNECEDOR!$A$1:$B$2500,2,FALSE)</f>
        <v>02.628.917/0001-60</v>
      </c>
      <c r="G26" s="303" t="str">
        <f>CAZUL!E23</f>
        <v>SECRETARIA DE SAUDE DO MUNICIPIO DE JUAZEIRO DO NORTE - CE</v>
      </c>
      <c r="H26" s="304" t="str">
        <f>VLOOKUP(O26,DESPESAS!A$1:D$5000,2,FALSE)</f>
        <v>03.37</v>
      </c>
      <c r="I26" s="304" t="str">
        <f>VLOOKUP(O26,DESPESAS!A$1:D$2034,3,FALSE)</f>
        <v>CONTRATO DE GESTÃO</v>
      </c>
      <c r="J26" s="305">
        <f>CAZUL!F23</f>
        <v>300000</v>
      </c>
      <c r="K26" s="306">
        <f>CAZUL!G23</f>
        <v>0</v>
      </c>
      <c r="L26" s="305">
        <f>CAZUL!H23</f>
        <v>0</v>
      </c>
      <c r="M26" s="299" t="s">
        <v>1261</v>
      </c>
      <c r="N26" s="307"/>
      <c r="O26" s="308" t="str">
        <f>CAZUL!C23</f>
        <v>CONTRATO DE GESTÃO</v>
      </c>
    </row>
    <row r="27" spans="1:15" s="309" customFormat="1" ht="20.100000000000001" customHeight="1">
      <c r="A27" s="343">
        <v>550433000056587</v>
      </c>
      <c r="B27" s="299" t="s">
        <v>1260</v>
      </c>
      <c r="C27" s="300" t="str">
        <f>CAZUL!D24</f>
        <v>REPASSE COMP. 09/2022</v>
      </c>
      <c r="D27" s="301" t="str">
        <f>CAZUL!N24</f>
        <v>11/10/2022</v>
      </c>
      <c r="E27" s="299" t="str">
        <f>INICIO!D$5</f>
        <v>HOSPITAL E MATERNIDADE SÃO LUCAS</v>
      </c>
      <c r="F27" s="302" t="str">
        <f>VLOOKUP(G27,FORNECEDOR!$A$1:$B$2500,2,FALSE)</f>
        <v>02.628.917/0001-60</v>
      </c>
      <c r="G27" s="303" t="str">
        <f>CAZUL!E24</f>
        <v>SECRETARIA DE SAUDE DO MUNICIPIO DE JUAZEIRO DO NORTE - CE</v>
      </c>
      <c r="H27" s="304" t="str">
        <f>VLOOKUP(O27,DESPESAS!A$1:D$5000,2,FALSE)</f>
        <v>03.37</v>
      </c>
      <c r="I27" s="304" t="str">
        <f>VLOOKUP(O27,DESPESAS!A$1:D$2034,3,FALSE)</f>
        <v>CONTRATO DE GESTÃO</v>
      </c>
      <c r="J27" s="305">
        <f>CAZUL!F24</f>
        <v>401800</v>
      </c>
      <c r="K27" s="306">
        <f>CAZUL!G24</f>
        <v>0</v>
      </c>
      <c r="L27" s="305">
        <f>CAZUL!H24</f>
        <v>1212970.1599999999</v>
      </c>
      <c r="M27" s="299" t="s">
        <v>1261</v>
      </c>
      <c r="N27" s="307"/>
      <c r="O27" s="308" t="str">
        <f>CAZUL!C24</f>
        <v>CONTRATO DE GESTÃO</v>
      </c>
    </row>
    <row r="28" spans="1:15" s="309" customFormat="1" ht="20.100000000000001" customHeight="1">
      <c r="A28" s="343">
        <v>6715</v>
      </c>
      <c r="B28" s="299" t="s">
        <v>1260</v>
      </c>
      <c r="C28" s="300" t="str">
        <f>CAZUL!D25</f>
        <v>FOLHA COMP. 09/2022</v>
      </c>
      <c r="D28" s="301" t="str">
        <f>CAZUL!N25</f>
        <v>11/10/2022</v>
      </c>
      <c r="E28" s="299" t="str">
        <f>INICIO!D$5</f>
        <v>HOSPITAL E MATERNIDADE SÃO LUCAS</v>
      </c>
      <c r="F28" s="302" t="str">
        <f>VLOOKUP(G28,FORNECEDOR!$A$1:$B$2500,2,FALSE)</f>
        <v>12.955.134/0001-45</v>
      </c>
      <c r="G28" s="303" t="str">
        <f>CAZUL!E25</f>
        <v>INSTITUTO DIVA ALVES DO BRASIL</v>
      </c>
      <c r="H28" s="304" t="str">
        <f>VLOOKUP(O28,DESPESAS!A$1:D$5000,2,FALSE)</f>
        <v>01.01</v>
      </c>
      <c r="I28" s="304" t="str">
        <f>VLOOKUP(O28,DESPESAS!A$1:D$2034,3,FALSE)</f>
        <v>SALARIO</v>
      </c>
      <c r="J28" s="305">
        <f>CAZUL!F25</f>
        <v>0</v>
      </c>
      <c r="K28" s="306">
        <f>CAZUL!G25</f>
        <v>433456.33</v>
      </c>
      <c r="L28" s="305">
        <f>CAZUL!H25</f>
        <v>779513.82999999984</v>
      </c>
      <c r="M28" s="299" t="s">
        <v>1261</v>
      </c>
      <c r="N28" s="307"/>
      <c r="O28" s="308" t="str">
        <f>CAZUL!C25</f>
        <v>SALARIOS</v>
      </c>
    </row>
    <row r="29" spans="1:15" s="309" customFormat="1" ht="20.100000000000001" customHeight="1">
      <c r="A29" s="343">
        <v>6713</v>
      </c>
      <c r="B29" s="299" t="s">
        <v>1260</v>
      </c>
      <c r="C29" s="300" t="str">
        <f>CAZUL!D26</f>
        <v>FÉRIAS</v>
      </c>
      <c r="D29" s="301" t="str">
        <f>CAZUL!N26</f>
        <v>11/10/2022</v>
      </c>
      <c r="E29" s="299" t="str">
        <f>INICIO!D$5</f>
        <v>HOSPITAL E MATERNIDADE SÃO LUCAS</v>
      </c>
      <c r="F29" s="302" t="str">
        <f>VLOOKUP(G29,FORNECEDOR!$A$1:$B$2500,2,FALSE)</f>
        <v>015.506.533-50</v>
      </c>
      <c r="G29" s="303" t="str">
        <f>CAZUL!E26</f>
        <v>DANILO ALVAR ARAUJO COELHO</v>
      </c>
      <c r="H29" s="304" t="str">
        <f>VLOOKUP(O29,DESPESAS!A$1:D$5000,2,FALSE)</f>
        <v>01.04</v>
      </c>
      <c r="I29" s="304" t="str">
        <f>VLOOKUP(O29,DESPESAS!A$1:D$2034,3,FALSE)</f>
        <v>FERIAS</v>
      </c>
      <c r="J29" s="305">
        <f>CAZUL!F26</f>
        <v>0</v>
      </c>
      <c r="K29" s="306">
        <f>CAZUL!G26</f>
        <v>1652.54</v>
      </c>
      <c r="L29" s="305">
        <f>CAZUL!H26</f>
        <v>0</v>
      </c>
      <c r="M29" s="299" t="s">
        <v>1261</v>
      </c>
      <c r="N29" s="307"/>
      <c r="O29" s="308" t="str">
        <f>CAZUL!C26</f>
        <v>FERIAS</v>
      </c>
    </row>
    <row r="30" spans="1:15" s="309" customFormat="1" ht="20.100000000000001" customHeight="1">
      <c r="A30" s="343">
        <v>6713</v>
      </c>
      <c r="B30" s="299" t="s">
        <v>1260</v>
      </c>
      <c r="C30" s="300" t="str">
        <f>CAZUL!D27</f>
        <v>FÉRIAS</v>
      </c>
      <c r="D30" s="301" t="str">
        <f>CAZUL!N27</f>
        <v>11/10/2022</v>
      </c>
      <c r="E30" s="299" t="str">
        <f>INICIO!D$5</f>
        <v>HOSPITAL E MATERNIDADE SÃO LUCAS</v>
      </c>
      <c r="F30" s="302" t="str">
        <f>VLOOKUP(G30,FORNECEDOR!$A$1:$B$2500,2,FALSE)</f>
        <v>057.637.123-82</v>
      </c>
      <c r="G30" s="303" t="str">
        <f>CAZUL!E27</f>
        <v>FRANCISCA ALEXANDRE DO NASCIMENTO</v>
      </c>
      <c r="H30" s="304" t="str">
        <f>VLOOKUP(O30,DESPESAS!A$1:D$5000,2,FALSE)</f>
        <v>01.04</v>
      </c>
      <c r="I30" s="304" t="str">
        <f>VLOOKUP(O30,DESPESAS!A$1:D$2034,3,FALSE)</f>
        <v>FERIAS</v>
      </c>
      <c r="J30" s="305">
        <f>CAZUL!F27</f>
        <v>0</v>
      </c>
      <c r="K30" s="306">
        <f>CAZUL!G27</f>
        <v>597.91999999999996</v>
      </c>
      <c r="L30" s="305">
        <f>CAZUL!H27</f>
        <v>777263.36999999976</v>
      </c>
      <c r="M30" s="299" t="s">
        <v>1261</v>
      </c>
      <c r="N30" s="307"/>
      <c r="O30" s="308" t="str">
        <f>CAZUL!C27</f>
        <v>FERIAS</v>
      </c>
    </row>
    <row r="31" spans="1:15" s="309" customFormat="1" ht="20.100000000000001" customHeight="1">
      <c r="A31" s="343">
        <v>101102</v>
      </c>
      <c r="B31" s="299" t="s">
        <v>1260</v>
      </c>
      <c r="C31" s="300" t="str">
        <f>CAZUL!D28</f>
        <v>1/1NFS-e:175</v>
      </c>
      <c r="D31" s="301" t="str">
        <f>CAZUL!N28</f>
        <v>11/10/2022</v>
      </c>
      <c r="E31" s="299" t="str">
        <f>INICIO!D$5</f>
        <v>HOSPITAL E MATERNIDADE SÃO LUCAS</v>
      </c>
      <c r="F31" s="302" t="str">
        <f>VLOOKUP(G31,FORNECEDOR!$A$1:$B$2500,2,FALSE)</f>
        <v>34.512.073/0001-84</v>
      </c>
      <c r="G31" s="303" t="str">
        <f>CAZUL!E28</f>
        <v>BRUNO DE GOES GERBASE</v>
      </c>
      <c r="H31" s="304" t="str">
        <f>VLOOKUP(O31,DESPESAS!A$1:D$5000,2,FALSE)</f>
        <v>04.01</v>
      </c>
      <c r="I31" s="304" t="str">
        <f>VLOOKUP(O31,DESPESAS!A$1:D$2034,3,FALSE)</f>
        <v xml:space="preserve">ASSESSORIA JURIDICA </v>
      </c>
      <c r="J31" s="305">
        <f>CAZUL!F28</f>
        <v>0</v>
      </c>
      <c r="K31" s="306">
        <f>CAZUL!G28</f>
        <v>15525</v>
      </c>
      <c r="L31" s="305">
        <f>CAZUL!H28</f>
        <v>0</v>
      </c>
      <c r="M31" s="299" t="s">
        <v>1261</v>
      </c>
      <c r="N31" s="307"/>
      <c r="O31" s="308" t="str">
        <f>CAZUL!C28</f>
        <v>HONORARIOS ADVOCATICIOS</v>
      </c>
    </row>
    <row r="32" spans="1:15" s="309" customFormat="1" ht="20.100000000000001" customHeight="1">
      <c r="A32" s="343">
        <v>101101</v>
      </c>
      <c r="B32" s="299" t="s">
        <v>1260</v>
      </c>
      <c r="C32" s="300" t="str">
        <f>CAZUL!D29</f>
        <v>1/1NFS-e:17</v>
      </c>
      <c r="D32" s="301" t="str">
        <f>CAZUL!N29</f>
        <v>11/10/2022</v>
      </c>
      <c r="E32" s="299" t="str">
        <f>INICIO!D$5</f>
        <v>HOSPITAL E MATERNIDADE SÃO LUCAS</v>
      </c>
      <c r="F32" s="302" t="str">
        <f>VLOOKUP(G32,FORNECEDOR!$A$1:$B$2500,2,FALSE)</f>
        <v>44.226.923/0001-31</v>
      </c>
      <c r="G32" s="303" t="str">
        <f>CAZUL!E29</f>
        <v>GABRIELA CALLOU DE MORAIS</v>
      </c>
      <c r="H32" s="304" t="str">
        <f>VLOOKUP(O32,DESPESAS!A$1:D$5000,2,FALSE)</f>
        <v>03.33</v>
      </c>
      <c r="I32" s="304" t="str">
        <f>VLOOKUP(O32,DESPESAS!A$1:D$2034,3,FALSE)</f>
        <v>SERVIÇO DE ESCRITORIO, APOIO E GESTAO ADMINISTRATIVA</v>
      </c>
      <c r="J32" s="305">
        <f>CAZUL!F29</f>
        <v>0</v>
      </c>
      <c r="K32" s="306">
        <f>CAZUL!G29</f>
        <v>2400</v>
      </c>
      <c r="L32" s="305">
        <f>CAZUL!H29</f>
        <v>0</v>
      </c>
      <c r="M32" s="299" t="s">
        <v>1261</v>
      </c>
      <c r="N32" s="307"/>
      <c r="O32" s="308" t="str">
        <f>CAZUL!C29</f>
        <v>SERVIÇO DE ESCRITORIO, APOIO E GESTAO ADMINISTRATIVA</v>
      </c>
    </row>
    <row r="33" spans="1:15" s="309" customFormat="1" ht="20.100000000000001" customHeight="1">
      <c r="A33" s="343">
        <v>812841100292237</v>
      </c>
      <c r="B33" s="299" t="s">
        <v>1260</v>
      </c>
      <c r="C33" s="300" t="str">
        <f>CAZUL!D30</f>
        <v>TARIFAS BANCÁRIAS</v>
      </c>
      <c r="D33" s="301" t="str">
        <f>CAZUL!N30</f>
        <v>11/10/2022</v>
      </c>
      <c r="E33" s="299" t="str">
        <f>INICIO!D$5</f>
        <v>HOSPITAL E MATERNIDADE SÃO LUCAS</v>
      </c>
      <c r="F33" s="302" t="str">
        <f>VLOOKUP(G33,FORNECEDOR!$A$1:$B$2500,2,FALSE)</f>
        <v>00.000.000/0001-91</v>
      </c>
      <c r="G33" s="303" t="str">
        <f>CAZUL!E30</f>
        <v>BANCO DO BRASIL</v>
      </c>
      <c r="H33" s="304" t="str">
        <f>VLOOKUP(O33,DESPESAS!A$1:D$5000,2,FALSE)</f>
        <v>04.07</v>
      </c>
      <c r="I33" s="304" t="str">
        <f>VLOOKUP(O33,DESPESAS!A$1:D$2034,3,FALSE)</f>
        <v>TARIFAS BANCARIAS</v>
      </c>
      <c r="J33" s="305">
        <f>CAZUL!F30</f>
        <v>0</v>
      </c>
      <c r="K33" s="306">
        <f>CAZUL!G30</f>
        <v>866.91</v>
      </c>
      <c r="L33" s="305">
        <f>CAZUL!H30</f>
        <v>0</v>
      </c>
      <c r="M33" s="299" t="s">
        <v>1261</v>
      </c>
      <c r="N33" s="307"/>
      <c r="O33" s="308" t="str">
        <f>CAZUL!C30</f>
        <v>TARIFAS BANCÁRIAS</v>
      </c>
    </row>
    <row r="34" spans="1:15" s="309" customFormat="1" ht="20.100000000000001" customHeight="1">
      <c r="A34" s="343">
        <v>812841100292236</v>
      </c>
      <c r="B34" s="299" t="s">
        <v>1260</v>
      </c>
      <c r="C34" s="300" t="str">
        <f>CAZUL!D31</f>
        <v>TARIFAS BANCÁRIAS</v>
      </c>
      <c r="D34" s="301" t="str">
        <f>CAZUL!N31</f>
        <v>11/10/2022</v>
      </c>
      <c r="E34" s="299" t="str">
        <f>INICIO!D$5</f>
        <v>HOSPITAL E MATERNIDADE SÃO LUCAS</v>
      </c>
      <c r="F34" s="302" t="str">
        <f>VLOOKUP(G34,FORNECEDOR!$A$1:$B$2500,2,FALSE)</f>
        <v>00.000.000/0001-91</v>
      </c>
      <c r="G34" s="303" t="str">
        <f>CAZUL!E31</f>
        <v>BANCO DO BRASIL</v>
      </c>
      <c r="H34" s="304" t="str">
        <f>VLOOKUP(O34,DESPESAS!A$1:D$5000,2,FALSE)</f>
        <v>04.07</v>
      </c>
      <c r="I34" s="304" t="str">
        <f>VLOOKUP(O34,DESPESAS!A$1:D$2034,3,FALSE)</f>
        <v>TARIFAS BANCARIAS</v>
      </c>
      <c r="J34" s="305">
        <f>CAZUL!F31</f>
        <v>0</v>
      </c>
      <c r="K34" s="306">
        <f>CAZUL!G31</f>
        <v>751.4</v>
      </c>
      <c r="L34" s="305">
        <f>CAZUL!H31</f>
        <v>757720.05999999971</v>
      </c>
      <c r="M34" s="299" t="s">
        <v>1261</v>
      </c>
      <c r="N34" s="307"/>
      <c r="O34" s="308" t="str">
        <f>CAZUL!C31</f>
        <v>TARIFAS BANCÁRIAS</v>
      </c>
    </row>
    <row r="35" spans="1:15" s="309" customFormat="1" ht="20.100000000000001" customHeight="1">
      <c r="A35" s="343">
        <v>550433000050785</v>
      </c>
      <c r="B35" s="299" t="s">
        <v>1260</v>
      </c>
      <c r="C35" s="300" t="str">
        <f>CAZUL!D32</f>
        <v>REPASSE COMP. 09/2022 - PLANTÕES EXTRAS P/ CIRUGIAS E ANESTESIAS</v>
      </c>
      <c r="D35" s="301" t="str">
        <f>CAZUL!N32</f>
        <v>11/10/2022</v>
      </c>
      <c r="E35" s="299" t="str">
        <f>INICIO!D$5</f>
        <v>HOSPITAL E MATERNIDADE SÃO LUCAS</v>
      </c>
      <c r="F35" s="302" t="str">
        <f>VLOOKUP(G35,FORNECEDOR!$A$1:$B$2500,2,FALSE)</f>
        <v>02.628.917/0001-60</v>
      </c>
      <c r="G35" s="303" t="str">
        <f>CAZUL!E32</f>
        <v>SECRETARIA DE SAUDE DO MUNICIPIO DE JUAZEIRO DO NORTE - CE</v>
      </c>
      <c r="H35" s="304" t="str">
        <f>VLOOKUP(O35,DESPESAS!A$1:D$5000,2,FALSE)</f>
        <v>03.37</v>
      </c>
      <c r="I35" s="304" t="str">
        <f>VLOOKUP(O35,DESPESAS!A$1:D$2034,3,FALSE)</f>
        <v>CONTRATO DE GESTÃO</v>
      </c>
      <c r="J35" s="305">
        <f>CAZUL!F32</f>
        <v>62425</v>
      </c>
      <c r="K35" s="306">
        <f>CAZUL!G32</f>
        <v>0</v>
      </c>
      <c r="L35" s="305">
        <f>CAZUL!H32</f>
        <v>820145.05999999971</v>
      </c>
      <c r="M35" s="299" t="s">
        <v>1261</v>
      </c>
      <c r="N35" s="307"/>
      <c r="O35" s="308" t="str">
        <f>CAZUL!C32</f>
        <v>CONTRATO DE GESTÃO</v>
      </c>
    </row>
    <row r="36" spans="1:15" s="309" customFormat="1" ht="20.100000000000001" customHeight="1">
      <c r="A36" s="343">
        <v>550024000077804</v>
      </c>
      <c r="B36" s="299" t="s">
        <v>1260</v>
      </c>
      <c r="C36" s="300" t="str">
        <f>CAZUL!D33</f>
        <v>NF 194761 - VALOR A MAIOR</v>
      </c>
      <c r="D36" s="301" t="str">
        <f>CAZUL!N33</f>
        <v>13/10/2022</v>
      </c>
      <c r="E36" s="299" t="str">
        <f>INICIO!D$5</f>
        <v>HOSPITAL E MATERNIDADE SÃO LUCAS</v>
      </c>
      <c r="F36" s="302" t="str">
        <f>VLOOKUP(G36,FORNECEDOR!$A$1:$B$2500,2,FALSE)</f>
        <v>09.182.725/0001-12</v>
      </c>
      <c r="G36" s="303" t="str">
        <f>CAZUL!E33</f>
        <v>ATIVA MEDICO CIRURGICA LTDA</v>
      </c>
      <c r="H36" s="304" t="str">
        <f>VLOOKUP(O36,DESPESAS!A$1:D$5000,2,FALSE)</f>
        <v>03.32</v>
      </c>
      <c r="I36" s="304" t="str">
        <f>VLOOKUP(O36,DESPESAS!A$1:D$2034,3,FALSE)</f>
        <v>DEVOLUÇAO</v>
      </c>
      <c r="J36" s="305">
        <f>CAZUL!F33</f>
        <v>222.47</v>
      </c>
      <c r="K36" s="306">
        <f>CAZUL!G33</f>
        <v>0</v>
      </c>
      <c r="L36" s="305">
        <f>CAZUL!H33</f>
        <v>820367.52999999968</v>
      </c>
      <c r="M36" s="299" t="s">
        <v>1261</v>
      </c>
      <c r="N36" s="307"/>
      <c r="O36" s="308" t="str">
        <f>CAZUL!C33</f>
        <v>DEVOLUÇAO</v>
      </c>
    </row>
    <row r="37" spans="1:15" s="309" customFormat="1" ht="20.100000000000001" customHeight="1">
      <c r="A37" s="343">
        <v>101420</v>
      </c>
      <c r="B37" s="299" t="s">
        <v>1260</v>
      </c>
      <c r="C37" s="300" t="str">
        <f>CAZUL!D34</f>
        <v>7/8 Acordo</v>
      </c>
      <c r="D37" s="301" t="str">
        <f>CAZUL!N34</f>
        <v>14/10/2022</v>
      </c>
      <c r="E37" s="299" t="str">
        <f>INICIO!D$5</f>
        <v>HOSPITAL E MATERNIDADE SÃO LUCAS</v>
      </c>
      <c r="F37" s="302" t="str">
        <f>VLOOKUP(G37,FORNECEDOR!$A$1:$B$2500,2,FALSE)</f>
        <v>34.333.144/0001-81</v>
      </c>
      <c r="G37" s="303" t="str">
        <f>CAZUL!E34</f>
        <v>EVELINE MICHELLE LIMA DA SILVA EIRELI</v>
      </c>
      <c r="H37" s="304" t="str">
        <f>VLOOKUP(O37,DESPESAS!A$1:D$5000,2,FALSE)</f>
        <v>03.44</v>
      </c>
      <c r="I37" s="304" t="str">
        <f>VLOOKUP(O37,DESPESAS!A$1:D$2034,3,FALSE)</f>
        <v>ACORDO</v>
      </c>
      <c r="J37" s="305">
        <f>CAZUL!F34</f>
        <v>0</v>
      </c>
      <c r="K37" s="306">
        <f>CAZUL!G34</f>
        <v>14307.69</v>
      </c>
      <c r="L37" s="305">
        <f>CAZUL!H34</f>
        <v>0</v>
      </c>
      <c r="M37" s="299" t="s">
        <v>1261</v>
      </c>
      <c r="N37" s="307"/>
      <c r="O37" s="308" t="str">
        <f>CAZUL!C34</f>
        <v>ACORDO</v>
      </c>
    </row>
    <row r="38" spans="1:15" s="309" customFormat="1" ht="20.100000000000001" customHeight="1">
      <c r="A38" s="343">
        <v>101401</v>
      </c>
      <c r="B38" s="299" t="s">
        <v>1260</v>
      </c>
      <c r="C38" s="300" t="str">
        <f>CAZUL!D35</f>
        <v>1/1NFS-e:2612174</v>
      </c>
      <c r="D38" s="301" t="str">
        <f>CAZUL!N35</f>
        <v>14/10/2022</v>
      </c>
      <c r="E38" s="299" t="str">
        <f>INICIO!D$5</f>
        <v>HOSPITAL E MATERNIDADE SÃO LUCAS</v>
      </c>
      <c r="F38" s="302" t="str">
        <f>VLOOKUP(G38,FORNECEDOR!$A$1:$B$2500,2,FALSE)</f>
        <v>04.601.397/0001-28</v>
      </c>
      <c r="G38" s="303" t="str">
        <f>CAZUL!E35</f>
        <v>BRISANET SERVIÇO DE TELECOMUNICAÇÃO LTDA</v>
      </c>
      <c r="H38" s="304" t="str">
        <f>VLOOKUP(O38,DESPESAS!A$1:D$5000,2,FALSE)</f>
        <v>03.19</v>
      </c>
      <c r="I38" s="304" t="str">
        <f>VLOOKUP(O38,DESPESAS!A$1:D$2034,3,FALSE)</f>
        <v xml:space="preserve">INTERNET </v>
      </c>
      <c r="J38" s="305">
        <f>CAZUL!F35</f>
        <v>0</v>
      </c>
      <c r="K38" s="306">
        <f>CAZUL!G35</f>
        <v>283</v>
      </c>
      <c r="L38" s="305">
        <f>CAZUL!H35</f>
        <v>0</v>
      </c>
      <c r="M38" s="299" t="s">
        <v>1261</v>
      </c>
      <c r="N38" s="307"/>
      <c r="O38" s="308" t="str">
        <f>CAZUL!C35</f>
        <v>INTERNET</v>
      </c>
    </row>
    <row r="39" spans="1:15" s="309" customFormat="1" ht="20.100000000000001" customHeight="1">
      <c r="A39" s="343">
        <v>101401</v>
      </c>
      <c r="B39" s="299" t="s">
        <v>1260</v>
      </c>
      <c r="C39" s="300" t="str">
        <f>CAZUL!D36</f>
        <v>1/1NFS-e:165259</v>
      </c>
      <c r="D39" s="301" t="str">
        <f>CAZUL!N36</f>
        <v>14/10/2022</v>
      </c>
      <c r="E39" s="299" t="str">
        <f>INICIO!D$5</f>
        <v>HOSPITAL E MATERNIDADE SÃO LUCAS</v>
      </c>
      <c r="F39" s="302" t="str">
        <f>VLOOKUP(G39,FORNECEDOR!$A$1:$B$2500,2,FALSE)</f>
        <v>04.601.397/0001-28</v>
      </c>
      <c r="G39" s="303" t="str">
        <f>CAZUL!E36</f>
        <v>BRISANET SERVIÇO DE TELECOMUNICAÇÃO LTDA</v>
      </c>
      <c r="H39" s="304" t="str">
        <f>VLOOKUP(O39,DESPESAS!A$1:D$5000,2,FALSE)</f>
        <v>03.14</v>
      </c>
      <c r="I39" s="304" t="str">
        <f>VLOOKUP(O39,DESPESAS!A$1:D$2034,3,FALSE)</f>
        <v>TELEFONIA FIXA</v>
      </c>
      <c r="J39" s="305">
        <f>CAZUL!F36</f>
        <v>0</v>
      </c>
      <c r="K39" s="306">
        <f>CAZUL!G36</f>
        <v>541.48</v>
      </c>
      <c r="L39" s="305">
        <f>CAZUL!H36</f>
        <v>0</v>
      </c>
      <c r="M39" s="299" t="s">
        <v>1261</v>
      </c>
      <c r="N39" s="307"/>
      <c r="O39" s="308" t="str">
        <f>CAZUL!C36</f>
        <v>TELEFONIA FIXA</v>
      </c>
    </row>
    <row r="40" spans="1:15" s="309" customFormat="1" ht="20.100000000000001" customHeight="1">
      <c r="A40" s="343">
        <v>101401</v>
      </c>
      <c r="B40" s="299" t="s">
        <v>1260</v>
      </c>
      <c r="C40" s="300" t="str">
        <f>CAZUL!D37</f>
        <v>1/1NFS-e:97720</v>
      </c>
      <c r="D40" s="301" t="str">
        <f>CAZUL!N37</f>
        <v>14/10/2022</v>
      </c>
      <c r="E40" s="299" t="str">
        <f>INICIO!D$5</f>
        <v>HOSPITAL E MATERNIDADE SÃO LUCAS</v>
      </c>
      <c r="F40" s="302" t="str">
        <f>VLOOKUP(G40,FORNECEDOR!$A$1:$B$2500,2,FALSE)</f>
        <v>04.601.397/0001-28</v>
      </c>
      <c r="G40" s="303" t="str">
        <f>CAZUL!E37</f>
        <v>BRISANET SERVIÇO DE TELECOMUNICAÇÃO LTDA</v>
      </c>
      <c r="H40" s="304" t="str">
        <f>VLOOKUP(O40,DESPESAS!A$1:D$5000,2,FALSE)</f>
        <v>03.19</v>
      </c>
      <c r="I40" s="304" t="str">
        <f>VLOOKUP(O40,DESPESAS!A$1:D$2034,3,FALSE)</f>
        <v xml:space="preserve">INTERNET </v>
      </c>
      <c r="J40" s="305">
        <f>CAZUL!F37</f>
        <v>0</v>
      </c>
      <c r="K40" s="306">
        <f>CAZUL!G37</f>
        <v>67</v>
      </c>
      <c r="L40" s="305">
        <f>CAZUL!H37</f>
        <v>805168.35999999975</v>
      </c>
      <c r="M40" s="299" t="s">
        <v>1261</v>
      </c>
      <c r="N40" s="307"/>
      <c r="O40" s="308" t="str">
        <f>CAZUL!C37</f>
        <v>INTERNET</v>
      </c>
    </row>
    <row r="41" spans="1:15" s="309" customFormat="1" ht="20.100000000000001" customHeight="1">
      <c r="A41" s="343">
        <v>551598000009556</v>
      </c>
      <c r="B41" s="299" t="s">
        <v>1260</v>
      </c>
      <c r="C41" s="300" t="str">
        <f>CAZUL!D38</f>
        <v>NF 19441</v>
      </c>
      <c r="D41" s="301" t="str">
        <f>CAZUL!N38</f>
        <v>14/10/2022</v>
      </c>
      <c r="E41" s="299" t="str">
        <f>INICIO!D$5</f>
        <v>HOSPITAL E MATERNIDADE SÃO LUCAS</v>
      </c>
      <c r="F41" s="302" t="str">
        <f>VLOOKUP(G41,FORNECEDOR!$A$1:$B$2500,2,FALSE)</f>
        <v>05.003.071/0001-61</v>
      </c>
      <c r="G41" s="303" t="str">
        <f>CAZUL!E38</f>
        <v>COMERCIO DE INFORMATICA MEGASYSTEM LTDA - EPP</v>
      </c>
      <c r="H41" s="304" t="str">
        <f>VLOOKUP(O41,DESPESAS!A$1:D$5000,2,FALSE)</f>
        <v>02.07</v>
      </c>
      <c r="I41" s="304" t="str">
        <f>VLOOKUP(O41,DESPESAS!A$1:D$2034,3,FALSE)</f>
        <v>MATERIAIS DE ESCRITORIO</v>
      </c>
      <c r="J41" s="305">
        <f>CAZUL!F38</f>
        <v>0</v>
      </c>
      <c r="K41" s="306">
        <f>CAZUL!G38</f>
        <v>243</v>
      </c>
      <c r="L41" s="305">
        <f>CAZUL!H38</f>
        <v>0</v>
      </c>
      <c r="M41" s="299" t="s">
        <v>1261</v>
      </c>
      <c r="N41" s="307"/>
      <c r="O41" s="308" t="str">
        <f>CAZUL!C38</f>
        <v>MATERIAIS DE ESCRITORIO</v>
      </c>
    </row>
    <row r="42" spans="1:15" s="309" customFormat="1" ht="20.100000000000001" customHeight="1">
      <c r="A42" s="343">
        <v>101404</v>
      </c>
      <c r="B42" s="299" t="s">
        <v>1260</v>
      </c>
      <c r="C42" s="300" t="str">
        <f>CAZUL!D39</f>
        <v>1/1NFS-e:558</v>
      </c>
      <c r="D42" s="301" t="str">
        <f>CAZUL!N39</f>
        <v>14/10/2022</v>
      </c>
      <c r="E42" s="299" t="str">
        <f>INICIO!D$5</f>
        <v>HOSPITAL E MATERNIDADE SÃO LUCAS</v>
      </c>
      <c r="F42" s="302" t="str">
        <f>VLOOKUP(G42,FORNECEDOR!$A$1:$B$2500,2,FALSE)</f>
        <v>23.729.769/0001-40</v>
      </c>
      <c r="G42" s="303" t="str">
        <f>CAZUL!E39</f>
        <v>CARIRI MEDIC SERVICOS MEDICOS LTDA</v>
      </c>
      <c r="H42" s="304" t="str">
        <f>VLOOKUP(O42,DESPESAS!A$1:D$5000,2,FALSE)</f>
        <v>03.21</v>
      </c>
      <c r="I42" s="304" t="str">
        <f>VLOOKUP(O42,DESPESAS!A$1:D$2034,3,FALSE)</f>
        <v>SERVIÇO MEDICO</v>
      </c>
      <c r="J42" s="305">
        <f>CAZUL!F39</f>
        <v>0</v>
      </c>
      <c r="K42" s="306">
        <f>CAZUL!G39</f>
        <v>40868.53</v>
      </c>
      <c r="L42" s="305">
        <f>CAZUL!H39</f>
        <v>0</v>
      </c>
      <c r="M42" s="299" t="s">
        <v>1261</v>
      </c>
      <c r="N42" s="307"/>
      <c r="O42" s="308" t="str">
        <f>CAZUL!C39</f>
        <v>SERVIÇO MEDICO</v>
      </c>
    </row>
    <row r="43" spans="1:15" s="309" customFormat="1" ht="20.100000000000001" customHeight="1">
      <c r="A43" s="343">
        <v>101405</v>
      </c>
      <c r="B43" s="299" t="s">
        <v>1260</v>
      </c>
      <c r="C43" s="300" t="str">
        <f>CAZUL!D40</f>
        <v>1/1NFS-e:124</v>
      </c>
      <c r="D43" s="301" t="str">
        <f>CAZUL!N40</f>
        <v>14/10/2022</v>
      </c>
      <c r="E43" s="299" t="str">
        <f>INICIO!D$5</f>
        <v>HOSPITAL E MATERNIDADE SÃO LUCAS</v>
      </c>
      <c r="F43" s="302" t="str">
        <f>VLOOKUP(G43,FORNECEDOR!$A$1:$B$2500,2,FALSE)</f>
        <v>32.296.007/0001-99</v>
      </c>
      <c r="G43" s="303" t="str">
        <f>CAZUL!E40</f>
        <v>CASARAO SAUDE SERVICOS MEDICOS HOSPITALARES LTDA</v>
      </c>
      <c r="H43" s="304" t="str">
        <f>VLOOKUP(O43,DESPESAS!A$1:D$5000,2,FALSE)</f>
        <v>03.21</v>
      </c>
      <c r="I43" s="304" t="str">
        <f>VLOOKUP(O43,DESPESAS!A$1:D$2034,3,FALSE)</f>
        <v>SERVIÇO MEDICO</v>
      </c>
      <c r="J43" s="305">
        <f>CAZUL!F40</f>
        <v>0</v>
      </c>
      <c r="K43" s="306">
        <f>CAZUL!G40</f>
        <v>9081.9</v>
      </c>
      <c r="L43" s="305">
        <f>CAZUL!H40</f>
        <v>0</v>
      </c>
      <c r="M43" s="299" t="s">
        <v>1261</v>
      </c>
      <c r="N43" s="307"/>
      <c r="O43" s="308" t="str">
        <f>CAZUL!C40</f>
        <v>SERVIÇO MEDICO</v>
      </c>
    </row>
    <row r="44" spans="1:15" s="309" customFormat="1" ht="20.100000000000001" customHeight="1">
      <c r="A44" s="343">
        <v>101406</v>
      </c>
      <c r="B44" s="299" t="s">
        <v>1260</v>
      </c>
      <c r="C44" s="300" t="str">
        <f>CAZUL!D41</f>
        <v>1/1NFS-e:210</v>
      </c>
      <c r="D44" s="301" t="str">
        <f>CAZUL!N41</f>
        <v>14/10/2022</v>
      </c>
      <c r="E44" s="299" t="str">
        <f>INICIO!D$5</f>
        <v>HOSPITAL E MATERNIDADE SÃO LUCAS</v>
      </c>
      <c r="F44" s="302" t="str">
        <f>VLOOKUP(G44,FORNECEDOR!$A$1:$B$2500,2,FALSE)</f>
        <v>34.279.248/0001-55</v>
      </c>
      <c r="G44" s="303" t="str">
        <f>CAZUL!E41</f>
        <v>CENTRAL MED SERVICOS MEDICOS HOSPITALARES LTDA</v>
      </c>
      <c r="H44" s="304" t="str">
        <f>VLOOKUP(O44,DESPESAS!A$1:D$5000,2,FALSE)</f>
        <v>03.21</v>
      </c>
      <c r="I44" s="304" t="str">
        <f>VLOOKUP(O44,DESPESAS!A$1:D$2034,3,FALSE)</f>
        <v>SERVIÇO MEDICO</v>
      </c>
      <c r="J44" s="305">
        <f>CAZUL!F41</f>
        <v>0</v>
      </c>
      <c r="K44" s="306">
        <f>CAZUL!G41</f>
        <v>9479.2000000000007</v>
      </c>
      <c r="L44" s="305">
        <f>CAZUL!H41</f>
        <v>0</v>
      </c>
      <c r="M44" s="299" t="s">
        <v>1261</v>
      </c>
      <c r="N44" s="307"/>
      <c r="O44" s="308" t="str">
        <f>CAZUL!C41</f>
        <v>SERVIÇO MEDICO</v>
      </c>
    </row>
    <row r="45" spans="1:15" s="309" customFormat="1" ht="20.100000000000001" customHeight="1">
      <c r="A45" s="343">
        <v>558756000071475</v>
      </c>
      <c r="B45" s="299" t="s">
        <v>1260</v>
      </c>
      <c r="C45" s="300" t="str">
        <f>CAZUL!D42</f>
        <v>1/1NFS-e:228</v>
      </c>
      <c r="D45" s="301" t="str">
        <f>CAZUL!N42</f>
        <v>14/10/2022</v>
      </c>
      <c r="E45" s="299" t="str">
        <f>INICIO!D$5</f>
        <v>HOSPITAL E MATERNIDADE SÃO LUCAS</v>
      </c>
      <c r="F45" s="302" t="str">
        <f>VLOOKUP(G45,FORNECEDOR!$A$1:$B$2500,2,FALSE)</f>
        <v>29.309.175/0001-67</v>
      </c>
      <c r="G45" s="303" t="str">
        <f>CAZUL!E42</f>
        <v>ARE MEDICINA LTDA</v>
      </c>
      <c r="H45" s="304" t="str">
        <f>VLOOKUP(O45,DESPESAS!A$1:D$5000,2,FALSE)</f>
        <v>03.21</v>
      </c>
      <c r="I45" s="304" t="str">
        <f>VLOOKUP(O45,DESPESAS!A$1:D$2034,3,FALSE)</f>
        <v>SERVIÇO MEDICO</v>
      </c>
      <c r="J45" s="305">
        <f>CAZUL!F42</f>
        <v>0</v>
      </c>
      <c r="K45" s="306">
        <f>CAZUL!G42</f>
        <v>798.35</v>
      </c>
      <c r="L45" s="305">
        <f>CAZUL!H42</f>
        <v>0</v>
      </c>
      <c r="M45" s="299" t="s">
        <v>1261</v>
      </c>
      <c r="N45" s="307"/>
      <c r="O45" s="308" t="str">
        <f>CAZUL!C42</f>
        <v>SERVIÇO MEDICO</v>
      </c>
    </row>
    <row r="46" spans="1:15" s="309" customFormat="1" ht="20.100000000000001" customHeight="1">
      <c r="A46" s="343">
        <v>101416</v>
      </c>
      <c r="B46" s="299" t="s">
        <v>1260</v>
      </c>
      <c r="C46" s="300" t="str">
        <f>CAZUL!D43</f>
        <v>1/1NFS-e:340</v>
      </c>
      <c r="D46" s="301" t="str">
        <f>CAZUL!N43</f>
        <v>14/10/2022</v>
      </c>
      <c r="E46" s="299" t="str">
        <f>INICIO!D$5</f>
        <v>HOSPITAL E MATERNIDADE SÃO LUCAS</v>
      </c>
      <c r="F46" s="302" t="str">
        <f>VLOOKUP(G46,FORNECEDOR!$A$1:$B$2500,2,FALSE)</f>
        <v>29.127.117/0001-12</v>
      </c>
      <c r="G46" s="303" t="str">
        <f>CAZUL!E43</f>
        <v>ANGEL - SERVIÇOS MÉDICOS ESPECIALIZADOS LTDA</v>
      </c>
      <c r="H46" s="304" t="str">
        <f>VLOOKUP(O46,DESPESAS!A$1:D$5000,2,FALSE)</f>
        <v>03.21</v>
      </c>
      <c r="I46" s="304" t="str">
        <f>VLOOKUP(O46,DESPESAS!A$1:D$2034,3,FALSE)</f>
        <v>SERVIÇO MEDICO</v>
      </c>
      <c r="J46" s="305">
        <f>CAZUL!F43</f>
        <v>0</v>
      </c>
      <c r="K46" s="306">
        <f>CAZUL!G43</f>
        <v>8512.07</v>
      </c>
      <c r="L46" s="305">
        <f>CAZUL!H43</f>
        <v>0</v>
      </c>
      <c r="M46" s="299" t="s">
        <v>1261</v>
      </c>
      <c r="N46" s="307"/>
      <c r="O46" s="308" t="str">
        <f>CAZUL!C43</f>
        <v>SERVIÇO MEDICO</v>
      </c>
    </row>
    <row r="47" spans="1:15" s="309" customFormat="1" ht="20.100000000000001" customHeight="1">
      <c r="A47" s="343">
        <v>101410</v>
      </c>
      <c r="B47" s="299" t="s">
        <v>1260</v>
      </c>
      <c r="C47" s="300" t="str">
        <f>CAZUL!D44</f>
        <v>1/1NFS-e:2348</v>
      </c>
      <c r="D47" s="301" t="str">
        <f>CAZUL!N44</f>
        <v>14/10/2022</v>
      </c>
      <c r="E47" s="299" t="str">
        <f>INICIO!D$5</f>
        <v>HOSPITAL E MATERNIDADE SÃO LUCAS</v>
      </c>
      <c r="F47" s="302" t="str">
        <f>VLOOKUP(G47,FORNECEDOR!$A$1:$B$2500,2,FALSE)</f>
        <v>08.939.041/0001-50</v>
      </c>
      <c r="G47" s="303" t="str">
        <f>CAZUL!E44</f>
        <v>CLINICA DE OFTALMOLOGIA E ASSOC. DO CARIRI LTDA -</v>
      </c>
      <c r="H47" s="304" t="str">
        <f>VLOOKUP(O47,DESPESAS!A$1:D$5000,2,FALSE)</f>
        <v>03.21</v>
      </c>
      <c r="I47" s="304" t="str">
        <f>VLOOKUP(O47,DESPESAS!A$1:D$2034,3,FALSE)</f>
        <v>SERVIÇO MEDICO</v>
      </c>
      <c r="J47" s="305">
        <f>CAZUL!F44</f>
        <v>0</v>
      </c>
      <c r="K47" s="306">
        <f>CAZUL!G44</f>
        <v>2270.5</v>
      </c>
      <c r="L47" s="305">
        <f>CAZUL!H44</f>
        <v>0</v>
      </c>
      <c r="M47" s="299" t="s">
        <v>1261</v>
      </c>
      <c r="N47" s="307"/>
      <c r="O47" s="308" t="str">
        <f>CAZUL!C44</f>
        <v>SERVIÇO MEDICO</v>
      </c>
    </row>
    <row r="48" spans="1:15" s="309" customFormat="1" ht="20.100000000000001" customHeight="1">
      <c r="A48" s="343">
        <v>101411</v>
      </c>
      <c r="B48" s="299" t="s">
        <v>1260</v>
      </c>
      <c r="C48" s="300" t="str">
        <f>CAZUL!D45</f>
        <v>1/1NFS-e:181</v>
      </c>
      <c r="D48" s="301" t="str">
        <f>CAZUL!N45</f>
        <v>14/10/2022</v>
      </c>
      <c r="E48" s="299" t="str">
        <f>INICIO!D$5</f>
        <v>HOSPITAL E MATERNIDADE SÃO LUCAS</v>
      </c>
      <c r="F48" s="302" t="str">
        <f>VLOOKUP(G48,FORNECEDOR!$A$1:$B$2500,2,FALSE)</f>
        <v>29.780.464/0001-40</v>
      </c>
      <c r="G48" s="303" t="str">
        <f>CAZUL!E45</f>
        <v>CLINICA LANDIM E NARVAEZ LTDA</v>
      </c>
      <c r="H48" s="304" t="str">
        <f>VLOOKUP(O48,DESPESAS!A$1:D$5000,2,FALSE)</f>
        <v>03.21</v>
      </c>
      <c r="I48" s="304" t="str">
        <f>VLOOKUP(O48,DESPESAS!A$1:D$2034,3,FALSE)</f>
        <v>SERVIÇO MEDICO</v>
      </c>
      <c r="J48" s="305">
        <f>CAZUL!F45</f>
        <v>0</v>
      </c>
      <c r="K48" s="306">
        <f>CAZUL!G45</f>
        <v>17959.45</v>
      </c>
      <c r="L48" s="305">
        <f>CAZUL!H45</f>
        <v>0</v>
      </c>
      <c r="M48" s="299" t="s">
        <v>1261</v>
      </c>
      <c r="N48" s="307"/>
      <c r="O48" s="308" t="str">
        <f>CAZUL!C45</f>
        <v>SERVIÇO MEDICO</v>
      </c>
    </row>
    <row r="49" spans="1:15" s="309" customFormat="1" ht="20.100000000000001" customHeight="1">
      <c r="A49" s="343">
        <v>101407</v>
      </c>
      <c r="B49" s="299" t="s">
        <v>1260</v>
      </c>
      <c r="C49" s="300" t="str">
        <f>CAZUL!D46</f>
        <v>1/1NFS-e:522</v>
      </c>
      <c r="D49" s="301" t="str">
        <f>CAZUL!N46</f>
        <v>14/10/2022</v>
      </c>
      <c r="E49" s="299" t="str">
        <f>INICIO!D$5</f>
        <v>HOSPITAL E MATERNIDADE SÃO LUCAS</v>
      </c>
      <c r="F49" s="302" t="str">
        <f>VLOOKUP(G49,FORNECEDOR!$A$1:$B$2500,2,FALSE)</f>
        <v>21.948.495/0001-55</v>
      </c>
      <c r="G49" s="303" t="str">
        <f>CAZUL!E46</f>
        <v>CLINICA MEDICA SAMAAN ESPECIALIZADA EM ORTOPEDIA E</v>
      </c>
      <c r="H49" s="304" t="str">
        <f>VLOOKUP(O49,DESPESAS!A$1:D$5000,2,FALSE)</f>
        <v>03.21</v>
      </c>
      <c r="I49" s="304" t="str">
        <f>VLOOKUP(O49,DESPESAS!A$1:D$2034,3,FALSE)</f>
        <v>SERVIÇO MEDICO</v>
      </c>
      <c r="J49" s="305">
        <f>CAZUL!F46</f>
        <v>0</v>
      </c>
      <c r="K49" s="306">
        <f>CAZUL!G46</f>
        <v>31885.17</v>
      </c>
      <c r="L49" s="305">
        <f>CAZUL!H46</f>
        <v>0</v>
      </c>
      <c r="M49" s="299" t="s">
        <v>1261</v>
      </c>
      <c r="N49" s="307"/>
      <c r="O49" s="308" t="str">
        <f>CAZUL!C46</f>
        <v>SERVIÇO MEDICO</v>
      </c>
    </row>
    <row r="50" spans="1:15" s="309" customFormat="1" ht="20.100000000000001" customHeight="1">
      <c r="A50" s="343">
        <v>101412</v>
      </c>
      <c r="B50" s="299" t="s">
        <v>1260</v>
      </c>
      <c r="C50" s="300" t="str">
        <f>CAZUL!D47</f>
        <v>1/1NFS-e:157</v>
      </c>
      <c r="D50" s="301" t="str">
        <f>CAZUL!N47</f>
        <v>14/10/2022</v>
      </c>
      <c r="E50" s="299" t="str">
        <f>INICIO!D$5</f>
        <v>HOSPITAL E MATERNIDADE SÃO LUCAS</v>
      </c>
      <c r="F50" s="302" t="str">
        <f>VLOOKUP(G50,FORNECEDOR!$A$1:$B$2500,2,FALSE)</f>
        <v>35.702.396/0001-01</v>
      </c>
      <c r="G50" s="303" t="str">
        <f>CAZUL!E47</f>
        <v>CLINICA MEDICA DE DIAGNOSTICO E IMAGEM I LTDA</v>
      </c>
      <c r="H50" s="304" t="str">
        <f>VLOOKUP(O50,DESPESAS!A$1:D$5000,2,FALSE)</f>
        <v>03.21</v>
      </c>
      <c r="I50" s="304" t="str">
        <f>VLOOKUP(O50,DESPESAS!A$1:D$2034,3,FALSE)</f>
        <v>SERVIÇO MEDICO</v>
      </c>
      <c r="J50" s="305">
        <f>CAZUL!F47</f>
        <v>0</v>
      </c>
      <c r="K50" s="306">
        <f>CAZUL!G47</f>
        <v>5698.89</v>
      </c>
      <c r="L50" s="305">
        <f>CAZUL!H47</f>
        <v>0</v>
      </c>
      <c r="M50" s="299" t="s">
        <v>1261</v>
      </c>
      <c r="N50" s="307"/>
      <c r="O50" s="308" t="str">
        <f>CAZUL!C47</f>
        <v>SERVIÇO MEDICO</v>
      </c>
    </row>
    <row r="51" spans="1:15" s="309" customFormat="1" ht="20.100000000000001" customHeight="1">
      <c r="A51" s="343">
        <v>101413</v>
      </c>
      <c r="B51" s="299" t="s">
        <v>1260</v>
      </c>
      <c r="C51" s="300" t="str">
        <f>CAZUL!D48</f>
        <v>1/1NFS-e:156</v>
      </c>
      <c r="D51" s="301" t="str">
        <f>CAZUL!N48</f>
        <v>14/10/2022</v>
      </c>
      <c r="E51" s="299" t="str">
        <f>INICIO!D$5</f>
        <v>HOSPITAL E MATERNIDADE SÃO LUCAS</v>
      </c>
      <c r="F51" s="302" t="str">
        <f>VLOOKUP(G51,FORNECEDOR!$A$1:$B$2500,2,FALSE)</f>
        <v>35.702.396/0001-01</v>
      </c>
      <c r="G51" s="303" t="str">
        <f>CAZUL!E48</f>
        <v>CLINICA MEDICA DE DIAGNOSTICO E IMAGEM I LTDA</v>
      </c>
      <c r="H51" s="304" t="str">
        <f>VLOOKUP(O51,DESPESAS!A$1:D$5000,2,FALSE)</f>
        <v>03.21</v>
      </c>
      <c r="I51" s="304" t="str">
        <f>VLOOKUP(O51,DESPESAS!A$1:D$2034,3,FALSE)</f>
        <v>SERVIÇO MEDICO</v>
      </c>
      <c r="J51" s="305">
        <f>CAZUL!F48</f>
        <v>0</v>
      </c>
      <c r="K51" s="306">
        <f>CAZUL!G48</f>
        <v>3383</v>
      </c>
      <c r="L51" s="305">
        <f>CAZUL!H48</f>
        <v>0</v>
      </c>
      <c r="M51" s="299" t="s">
        <v>1261</v>
      </c>
      <c r="N51" s="307"/>
      <c r="O51" s="308" t="str">
        <f>CAZUL!C48</f>
        <v>SERVIÇO MEDICO</v>
      </c>
    </row>
    <row r="52" spans="1:15" s="309" customFormat="1" ht="20.100000000000001" customHeight="1">
      <c r="A52" s="343">
        <v>101414</v>
      </c>
      <c r="B52" s="299" t="s">
        <v>1260</v>
      </c>
      <c r="C52" s="300" t="str">
        <f>CAZUL!D49</f>
        <v>1/1NFS-e:120</v>
      </c>
      <c r="D52" s="301" t="str">
        <f>CAZUL!N49</f>
        <v>14/10/2022</v>
      </c>
      <c r="E52" s="299" t="str">
        <f>INICIO!D$5</f>
        <v>HOSPITAL E MATERNIDADE SÃO LUCAS</v>
      </c>
      <c r="F52" s="302" t="str">
        <f>VLOOKUP(G52,FORNECEDOR!$A$1:$B$2500,2,FALSE)</f>
        <v>41.862.714/0001-96</v>
      </c>
      <c r="G52" s="303" t="str">
        <f>CAZUL!E49</f>
        <v>CLINIMATREM SERVICOS MEDICOS LTDA</v>
      </c>
      <c r="H52" s="304" t="str">
        <f>VLOOKUP(O52,DESPESAS!A$1:D$5000,2,FALSE)</f>
        <v>03.21</v>
      </c>
      <c r="I52" s="304" t="str">
        <f>VLOOKUP(O52,DESPESAS!A$1:D$2034,3,FALSE)</f>
        <v>SERVIÇO MEDICO</v>
      </c>
      <c r="J52" s="305">
        <f>CAZUL!F49</f>
        <v>0</v>
      </c>
      <c r="K52" s="306">
        <f>CAZUL!G49</f>
        <v>3991.76</v>
      </c>
      <c r="L52" s="305">
        <f>CAZUL!H49</f>
        <v>0</v>
      </c>
      <c r="M52" s="299" t="s">
        <v>1261</v>
      </c>
      <c r="N52" s="307"/>
      <c r="O52" s="308" t="str">
        <f>CAZUL!C49</f>
        <v>SERVIÇO MEDICO</v>
      </c>
    </row>
    <row r="53" spans="1:15" s="309" customFormat="1" ht="20.100000000000001" customHeight="1">
      <c r="A53" s="343">
        <v>551598000041043</v>
      </c>
      <c r="B53" s="299" t="s">
        <v>1260</v>
      </c>
      <c r="C53" s="300" t="str">
        <f>CAZUL!D50</f>
        <v>1/1NFS-e:182</v>
      </c>
      <c r="D53" s="301" t="str">
        <f>CAZUL!N50</f>
        <v>14/10/2022</v>
      </c>
      <c r="E53" s="299" t="str">
        <f>INICIO!D$5</f>
        <v>HOSPITAL E MATERNIDADE SÃO LUCAS</v>
      </c>
      <c r="F53" s="302" t="str">
        <f>VLOOKUP(G53,FORNECEDOR!$A$1:$B$2500,2,FALSE)</f>
        <v>25.208.022/0001-72</v>
      </c>
      <c r="G53" s="303" t="str">
        <f>CAZUL!E50</f>
        <v>COUTO BEM SERVICOS MEDICOS LTDA - ME</v>
      </c>
      <c r="H53" s="304" t="str">
        <f>VLOOKUP(O53,DESPESAS!A$1:D$5000,2,FALSE)</f>
        <v>03.21</v>
      </c>
      <c r="I53" s="304" t="str">
        <f>VLOOKUP(O53,DESPESAS!A$1:D$2034,3,FALSE)</f>
        <v>SERVIÇO MEDICO</v>
      </c>
      <c r="J53" s="305">
        <f>CAZUL!F50</f>
        <v>0</v>
      </c>
      <c r="K53" s="306">
        <f>CAZUL!G50</f>
        <v>24521.15</v>
      </c>
      <c r="L53" s="305">
        <f>CAZUL!H50</f>
        <v>0</v>
      </c>
      <c r="M53" s="299" t="s">
        <v>1261</v>
      </c>
      <c r="N53" s="307"/>
      <c r="O53" s="308" t="str">
        <f>CAZUL!C50</f>
        <v>SERVIÇO MEDICO</v>
      </c>
    </row>
    <row r="54" spans="1:15" s="309" customFormat="1" ht="20.100000000000001" customHeight="1">
      <c r="A54" s="343">
        <v>101415</v>
      </c>
      <c r="B54" s="299" t="s">
        <v>1260</v>
      </c>
      <c r="C54" s="300" t="str">
        <f>CAZUL!D51</f>
        <v>1/1NFS-e:38</v>
      </c>
      <c r="D54" s="301" t="str">
        <f>CAZUL!N51</f>
        <v>14/10/2022</v>
      </c>
      <c r="E54" s="299" t="str">
        <f>INICIO!D$5</f>
        <v>HOSPITAL E MATERNIDADE SÃO LUCAS</v>
      </c>
      <c r="F54" s="302" t="str">
        <f>VLOOKUP(G54,FORNECEDOR!$A$1:$B$2500,2,FALSE)</f>
        <v>41.859.822/0001-00</v>
      </c>
      <c r="G54" s="303" t="str">
        <f>CAZUL!E51</f>
        <v>ERIKA LEOPOLDINA DA SILVA MACEDO CONSULTORIO EIREL</v>
      </c>
      <c r="H54" s="304" t="str">
        <f>VLOOKUP(O54,DESPESAS!A$1:D$5000,2,FALSE)</f>
        <v>03.21</v>
      </c>
      <c r="I54" s="304" t="str">
        <f>VLOOKUP(O54,DESPESAS!A$1:D$2034,3,FALSE)</f>
        <v>SERVIÇO MEDICO</v>
      </c>
      <c r="J54" s="305">
        <f>CAZUL!F51</f>
        <v>0</v>
      </c>
      <c r="K54" s="306">
        <f>CAZUL!G51</f>
        <v>14031.7</v>
      </c>
      <c r="L54" s="305">
        <f>CAZUL!H51</f>
        <v>0</v>
      </c>
      <c r="M54" s="299" t="s">
        <v>1261</v>
      </c>
      <c r="N54" s="307"/>
      <c r="O54" s="308" t="str">
        <f>CAZUL!C51</f>
        <v>SERVIÇO MEDICO</v>
      </c>
    </row>
    <row r="55" spans="1:15" s="309" customFormat="1" ht="20.100000000000001" customHeight="1">
      <c r="A55" s="343">
        <v>551833000037509</v>
      </c>
      <c r="B55" s="299" t="s">
        <v>1260</v>
      </c>
      <c r="C55" s="300" t="str">
        <f>CAZUL!D52</f>
        <v>1/1NFS-e:199</v>
      </c>
      <c r="D55" s="301" t="str">
        <f>CAZUL!N52</f>
        <v>14/10/2022</v>
      </c>
      <c r="E55" s="299" t="str">
        <f>INICIO!D$5</f>
        <v>HOSPITAL E MATERNIDADE SÃO LUCAS</v>
      </c>
      <c r="F55" s="302" t="str">
        <f>VLOOKUP(G55,FORNECEDOR!$A$1:$B$2500,2,FALSE)</f>
        <v>29.720.910/0001-20</v>
      </c>
      <c r="G55" s="303" t="str">
        <f>CAZUL!E52</f>
        <v>GOMES &amp; SANTANA LTDA</v>
      </c>
      <c r="H55" s="304" t="str">
        <f>VLOOKUP(O55,DESPESAS!A$1:D$5000,2,FALSE)</f>
        <v>03.21</v>
      </c>
      <c r="I55" s="304" t="str">
        <f>VLOOKUP(O55,DESPESAS!A$1:D$2034,3,FALSE)</f>
        <v>SERVIÇO MEDICO</v>
      </c>
      <c r="J55" s="305">
        <f>CAZUL!F52</f>
        <v>0</v>
      </c>
      <c r="K55" s="306">
        <f>CAZUL!G52</f>
        <v>14667.28</v>
      </c>
      <c r="L55" s="305">
        <f>CAZUL!H52</f>
        <v>0</v>
      </c>
      <c r="M55" s="299" t="s">
        <v>1261</v>
      </c>
      <c r="N55" s="307"/>
      <c r="O55" s="308" t="str">
        <f>CAZUL!C52</f>
        <v>SERVIÇO MEDICO</v>
      </c>
    </row>
    <row r="56" spans="1:15" s="309" customFormat="1" ht="20.100000000000001" customHeight="1">
      <c r="A56" s="343">
        <v>101408</v>
      </c>
      <c r="B56" s="299" t="s">
        <v>1260</v>
      </c>
      <c r="C56" s="300" t="str">
        <f>CAZUL!D53</f>
        <v>1/1NFS-e:335</v>
      </c>
      <c r="D56" s="301" t="str">
        <f>CAZUL!N53</f>
        <v>14/10/2022</v>
      </c>
      <c r="E56" s="299" t="str">
        <f>INICIO!D$5</f>
        <v>HOSPITAL E MATERNIDADE SÃO LUCAS</v>
      </c>
      <c r="F56" s="302" t="str">
        <f>VLOOKUP(G56,FORNECEDOR!$A$1:$B$2500,2,FALSE)</f>
        <v>28.960.273/0001-05</v>
      </c>
      <c r="G56" s="303" t="str">
        <f>CAZUL!E53</f>
        <v>HEALTH MEDICAL GROUP SERVICOS MEDICOS HOSPITALARES</v>
      </c>
      <c r="H56" s="304" t="str">
        <f>VLOOKUP(O56,DESPESAS!A$1:D$5000,2,FALSE)</f>
        <v>03.21</v>
      </c>
      <c r="I56" s="304" t="str">
        <f>VLOOKUP(O56,DESPESAS!A$1:D$2034,3,FALSE)</f>
        <v>SERVIÇO MEDICO</v>
      </c>
      <c r="J56" s="305">
        <f>CAZUL!F53</f>
        <v>0</v>
      </c>
      <c r="K56" s="306">
        <f>CAZUL!G53</f>
        <v>4086.86</v>
      </c>
      <c r="L56" s="305">
        <f>CAZUL!H53</f>
        <v>0</v>
      </c>
      <c r="M56" s="299" t="s">
        <v>1261</v>
      </c>
      <c r="N56" s="307"/>
      <c r="O56" s="308" t="str">
        <f>CAZUL!C53</f>
        <v>SERVIÇO MEDICO</v>
      </c>
    </row>
    <row r="57" spans="1:15" s="309" customFormat="1" ht="20.100000000000001" customHeight="1">
      <c r="A57" s="343">
        <v>101409</v>
      </c>
      <c r="B57" s="299" t="s">
        <v>1260</v>
      </c>
      <c r="C57" s="300" t="str">
        <f>CAZUL!D54</f>
        <v>1/1NFS-e:386</v>
      </c>
      <c r="D57" s="301" t="str">
        <f>CAZUL!N54</f>
        <v>14/10/2022</v>
      </c>
      <c r="E57" s="299" t="str">
        <f>INICIO!D$5</f>
        <v>HOSPITAL E MATERNIDADE SÃO LUCAS</v>
      </c>
      <c r="F57" s="302" t="str">
        <f>VLOOKUP(G57,FORNECEDOR!$A$1:$B$2500,2,FALSE)</f>
        <v>27.397.335/0001-41</v>
      </c>
      <c r="G57" s="303" t="str">
        <f>CAZUL!E54</f>
        <v>INTER CLINIC SERVIÇOS DE SAÚDE LTDA ME</v>
      </c>
      <c r="H57" s="304" t="str">
        <f>VLOOKUP(O57,DESPESAS!A$1:D$5000,2,FALSE)</f>
        <v>03.21</v>
      </c>
      <c r="I57" s="304" t="str">
        <f>VLOOKUP(O57,DESPESAS!A$1:D$2034,3,FALSE)</f>
        <v>SERVIÇO MEDICO</v>
      </c>
      <c r="J57" s="305">
        <f>CAZUL!F54</f>
        <v>0</v>
      </c>
      <c r="K57" s="306">
        <f>CAZUL!G54</f>
        <v>16790.14</v>
      </c>
      <c r="L57" s="305">
        <f>CAZUL!H54</f>
        <v>596899.4099999998</v>
      </c>
      <c r="M57" s="299" t="s">
        <v>1261</v>
      </c>
      <c r="N57" s="307"/>
      <c r="O57" s="308" t="str">
        <f>CAZUL!C54</f>
        <v>SERVIÇO MEDICO</v>
      </c>
    </row>
    <row r="58" spans="1:15" s="309" customFormat="1" ht="20.100000000000001" customHeight="1">
      <c r="A58" s="343">
        <v>101402</v>
      </c>
      <c r="B58" s="299" t="s">
        <v>1260</v>
      </c>
      <c r="C58" s="300" t="str">
        <f>CAZUL!D55</f>
        <v>PEDIDO Nº 4092835</v>
      </c>
      <c r="D58" s="301" t="str">
        <f>CAZUL!N55</f>
        <v>14/10/2022</v>
      </c>
      <c r="E58" s="299" t="str">
        <f>INICIO!D$5</f>
        <v>HOSPITAL E MATERNIDADE SÃO LUCAS</v>
      </c>
      <c r="F58" s="302" t="str">
        <f>VLOOKUP(G58,FORNECEDOR!$A$1:$B$2500,2,FALSE)</f>
        <v>07.341.423/0001-14</v>
      </c>
      <c r="G58" s="303" t="str">
        <f>CAZUL!E55</f>
        <v>TRANSPORTE DE PASSAGEIROS DO ESTADO DE CEARÁ</v>
      </c>
      <c r="H58" s="304" t="str">
        <f>VLOOKUP(O58,DESPESAS!A$1:D$5000,2,FALSE)</f>
        <v>03.42</v>
      </c>
      <c r="I58" s="304" t="str">
        <f>VLOOKUP(O58,DESPESAS!A$1:D$2034,3,FALSE)</f>
        <v>VALE TRANSPORTE</v>
      </c>
      <c r="J58" s="305">
        <f>CAZUL!F55</f>
        <v>0</v>
      </c>
      <c r="K58" s="306">
        <f>CAZUL!G55</f>
        <v>122.4</v>
      </c>
      <c r="L58" s="305">
        <f>CAZUL!H55</f>
        <v>596777.00999999978</v>
      </c>
      <c r="M58" s="299" t="s">
        <v>1261</v>
      </c>
      <c r="N58" s="307"/>
      <c r="O58" s="308" t="str">
        <f>CAZUL!C55</f>
        <v>VALE TRANSPORTE</v>
      </c>
    </row>
    <row r="59" spans="1:15" s="309" customFormat="1" ht="20.100000000000001" customHeight="1">
      <c r="A59" s="343">
        <v>101403</v>
      </c>
      <c r="B59" s="299" t="s">
        <v>1260</v>
      </c>
      <c r="C59" s="300" t="str">
        <f>CAZUL!D56</f>
        <v>1/1NFS-e:335</v>
      </c>
      <c r="D59" s="301" t="str">
        <f>CAZUL!N56</f>
        <v>14/10/2022</v>
      </c>
      <c r="E59" s="299" t="str">
        <f>INICIO!D$5</f>
        <v>HOSPITAL E MATERNIDADE SÃO LUCAS</v>
      </c>
      <c r="F59" s="302" t="str">
        <f>VLOOKUP(G59,FORNECEDOR!$A$1:$B$2500,2,FALSE)</f>
        <v>26.102.304/0001-53</v>
      </c>
      <c r="G59" s="303" t="str">
        <f>CAZUL!E56</f>
        <v>NB SERVICOS MEDICOS LTDA - ME</v>
      </c>
      <c r="H59" s="304" t="str">
        <f>VLOOKUP(O59,DESPESAS!A$1:D$5000,2,FALSE)</f>
        <v>03.21</v>
      </c>
      <c r="I59" s="304" t="str">
        <f>VLOOKUP(O59,DESPESAS!A$1:D$2034,3,FALSE)</f>
        <v>SERVIÇO MEDICO</v>
      </c>
      <c r="J59" s="305">
        <f>CAZUL!F56</f>
        <v>0</v>
      </c>
      <c r="K59" s="306">
        <f>CAZUL!G56</f>
        <v>7469.85</v>
      </c>
      <c r="L59" s="305">
        <f>CAZUL!H56</f>
        <v>0</v>
      </c>
      <c r="M59" s="299" t="s">
        <v>1261</v>
      </c>
      <c r="N59" s="307"/>
      <c r="O59" s="308" t="str">
        <f>CAZUL!C56</f>
        <v>SERVIÇO MEDICO</v>
      </c>
    </row>
    <row r="60" spans="1:15" s="309" customFormat="1" ht="20.100000000000001" customHeight="1">
      <c r="A60" s="343">
        <v>552308000020489</v>
      </c>
      <c r="B60" s="299" t="s">
        <v>1260</v>
      </c>
      <c r="C60" s="300" t="str">
        <f>CAZUL!D57</f>
        <v>1/1NFS-e:2075</v>
      </c>
      <c r="D60" s="301" t="str">
        <f>CAZUL!N57</f>
        <v>14/10/2022</v>
      </c>
      <c r="E60" s="299" t="str">
        <f>INICIO!D$5</f>
        <v>HOSPITAL E MATERNIDADE SÃO LUCAS</v>
      </c>
      <c r="F60" s="302" t="str">
        <f>VLOOKUP(G60,FORNECEDOR!$A$1:$B$2500,2,FALSE)</f>
        <v>23.598.759/0001-13</v>
      </c>
      <c r="G60" s="303" t="str">
        <f>CAZUL!E57</f>
        <v>ARAUJO SILVA SERVICOS MEDICOS LTDA</v>
      </c>
      <c r="H60" s="304" t="str">
        <f>VLOOKUP(O60,DESPESAS!A$1:D$5000,2,FALSE)</f>
        <v>03.21</v>
      </c>
      <c r="I60" s="304" t="str">
        <f>VLOOKUP(O60,DESPESAS!A$1:D$2034,3,FALSE)</f>
        <v>SERVIÇO MEDICO</v>
      </c>
      <c r="J60" s="305">
        <f>CAZUL!F57</f>
        <v>0</v>
      </c>
      <c r="K60" s="306">
        <f>CAZUL!G57</f>
        <v>12805.49</v>
      </c>
      <c r="L60" s="305">
        <f>CAZUL!H57</f>
        <v>0</v>
      </c>
      <c r="M60" s="299" t="s">
        <v>1261</v>
      </c>
      <c r="N60" s="307"/>
      <c r="O60" s="308" t="str">
        <f>CAZUL!C57</f>
        <v>SERVIÇO MEDICO</v>
      </c>
    </row>
    <row r="61" spans="1:15" s="309" customFormat="1" ht="20.100000000000001" customHeight="1">
      <c r="A61" s="343">
        <v>550638000067549</v>
      </c>
      <c r="B61" s="299" t="s">
        <v>1260</v>
      </c>
      <c r="C61" s="300" t="str">
        <f>CAZUL!D58</f>
        <v>1/1NFS-e:1930</v>
      </c>
      <c r="D61" s="301" t="str">
        <f>CAZUL!N58</f>
        <v>14/10/2022</v>
      </c>
      <c r="E61" s="299" t="str">
        <f>INICIO!D$5</f>
        <v>HOSPITAL E MATERNIDADE SÃO LUCAS</v>
      </c>
      <c r="F61" s="302" t="str">
        <f>VLOOKUP(G61,FORNECEDOR!$A$1:$B$2500,2,FALSE)</f>
        <v>13.273.901/0001-07</v>
      </c>
      <c r="G61" s="303" t="str">
        <f>CAZUL!E58</f>
        <v>JH SAÚDE LTDA-ME</v>
      </c>
      <c r="H61" s="304" t="str">
        <f>VLOOKUP(O61,DESPESAS!A$1:D$5000,2,FALSE)</f>
        <v>03.21</v>
      </c>
      <c r="I61" s="304" t="str">
        <f>VLOOKUP(O61,DESPESAS!A$1:D$2034,3,FALSE)</f>
        <v>SERVIÇO MEDICO</v>
      </c>
      <c r="J61" s="305">
        <f>CAZUL!F58</f>
        <v>0</v>
      </c>
      <c r="K61" s="306">
        <f>CAZUL!G58</f>
        <v>90480.7</v>
      </c>
      <c r="L61" s="305">
        <f>CAZUL!H58</f>
        <v>0</v>
      </c>
      <c r="M61" s="299" t="s">
        <v>1261</v>
      </c>
      <c r="N61" s="307"/>
      <c r="O61" s="308" t="str">
        <f>CAZUL!C58</f>
        <v>SERVIÇO MEDICO</v>
      </c>
    </row>
    <row r="62" spans="1:15" s="309" customFormat="1" ht="20.100000000000001" customHeight="1">
      <c r="A62" s="343">
        <v>550638000107540</v>
      </c>
      <c r="B62" s="299" t="s">
        <v>1260</v>
      </c>
      <c r="C62" s="300" t="str">
        <f>CAZUL!D59</f>
        <v>1/1NFS-e:13</v>
      </c>
      <c r="D62" s="301" t="str">
        <f>CAZUL!N59</f>
        <v>14/10/2022</v>
      </c>
      <c r="E62" s="299" t="str">
        <f>INICIO!D$5</f>
        <v>HOSPITAL E MATERNIDADE SÃO LUCAS</v>
      </c>
      <c r="F62" s="302" t="str">
        <f>VLOOKUP(G62,FORNECEDOR!$A$1:$B$2500,2,FALSE)</f>
        <v>41.393.002/0001-75</v>
      </c>
      <c r="G62" s="303" t="str">
        <f>CAZUL!E59</f>
        <v>JHFM SERVIÇOS EM SAÚDE LTDA</v>
      </c>
      <c r="H62" s="304" t="str">
        <f>VLOOKUP(O62,DESPESAS!A$1:D$5000,2,FALSE)</f>
        <v>03.21</v>
      </c>
      <c r="I62" s="304" t="str">
        <f>VLOOKUP(O62,DESPESAS!A$1:D$2034,3,FALSE)</f>
        <v>SERVIÇO MEDICO</v>
      </c>
      <c r="J62" s="305">
        <f>CAZUL!F59</f>
        <v>0</v>
      </c>
      <c r="K62" s="306">
        <f>CAZUL!G59</f>
        <v>120386.52</v>
      </c>
      <c r="L62" s="305">
        <f>CAZUL!H59</f>
        <v>0</v>
      </c>
      <c r="M62" s="299" t="s">
        <v>1261</v>
      </c>
      <c r="N62" s="307"/>
      <c r="O62" s="308" t="str">
        <f>CAZUL!C59</f>
        <v>SERVIÇO MEDICO</v>
      </c>
    </row>
    <row r="63" spans="1:15" s="309" customFormat="1" ht="20.100000000000001" customHeight="1">
      <c r="A63" s="343">
        <v>101417</v>
      </c>
      <c r="B63" s="299" t="s">
        <v>1260</v>
      </c>
      <c r="C63" s="300" t="str">
        <f>CAZUL!D60</f>
        <v>1/1NFS-e:192</v>
      </c>
      <c r="D63" s="301" t="str">
        <f>CAZUL!N60</f>
        <v>14/10/2022</v>
      </c>
      <c r="E63" s="299" t="str">
        <f>INICIO!D$5</f>
        <v>HOSPITAL E MATERNIDADE SÃO LUCAS</v>
      </c>
      <c r="F63" s="302" t="str">
        <f>VLOOKUP(G63,FORNECEDOR!$A$1:$B$2500,2,FALSE)</f>
        <v>26.564.082/0001-90</v>
      </c>
      <c r="G63" s="303" t="str">
        <f>CAZUL!E60</f>
        <v>MED CLINIC SERVIÇOS MEDICOS LTDA</v>
      </c>
      <c r="H63" s="304" t="str">
        <f>VLOOKUP(O63,DESPESAS!A$1:D$5000,2,FALSE)</f>
        <v>03.21</v>
      </c>
      <c r="I63" s="304" t="str">
        <f>VLOOKUP(O63,DESPESAS!A$1:D$2034,3,FALSE)</f>
        <v>SERVIÇO MEDICO</v>
      </c>
      <c r="J63" s="305">
        <f>CAZUL!F60</f>
        <v>0</v>
      </c>
      <c r="K63" s="306">
        <f>CAZUL!G60</f>
        <v>13017.37</v>
      </c>
      <c r="L63" s="305">
        <f>CAZUL!H60</f>
        <v>0</v>
      </c>
      <c r="M63" s="299" t="s">
        <v>1261</v>
      </c>
      <c r="N63" s="307"/>
      <c r="O63" s="308" t="str">
        <f>CAZUL!C60</f>
        <v>SERVIÇO MEDICO</v>
      </c>
    </row>
    <row r="64" spans="1:15" s="309" customFormat="1" ht="20.100000000000001" customHeight="1">
      <c r="A64" s="343">
        <v>552967000022353</v>
      </c>
      <c r="B64" s="299" t="s">
        <v>1260</v>
      </c>
      <c r="C64" s="300" t="str">
        <f>CAZUL!D61</f>
        <v>1/1NFS-e:1079</v>
      </c>
      <c r="D64" s="301" t="str">
        <f>CAZUL!N61</f>
        <v>14/10/2022</v>
      </c>
      <c r="E64" s="299" t="str">
        <f>INICIO!D$5</f>
        <v>HOSPITAL E MATERNIDADE SÃO LUCAS</v>
      </c>
      <c r="F64" s="302" t="str">
        <f>VLOOKUP(G64,FORNECEDOR!$A$1:$B$2500,2,FALSE)</f>
        <v>33.640.120/0001-02</v>
      </c>
      <c r="G64" s="303" t="str">
        <f>CAZUL!E61</f>
        <v>LIRIO - SERVIÇOS MÉDICOS LTDA</v>
      </c>
      <c r="H64" s="304" t="str">
        <f>VLOOKUP(O64,DESPESAS!A$1:D$5000,2,FALSE)</f>
        <v>03.21</v>
      </c>
      <c r="I64" s="304" t="str">
        <f>VLOOKUP(O64,DESPESAS!A$1:D$2034,3,FALSE)</f>
        <v>SERVIÇO MEDICO</v>
      </c>
      <c r="J64" s="305">
        <f>CAZUL!F61</f>
        <v>0</v>
      </c>
      <c r="K64" s="306">
        <f>CAZUL!G61</f>
        <v>5244.78</v>
      </c>
      <c r="L64" s="305">
        <f>CAZUL!H61</f>
        <v>0</v>
      </c>
      <c r="M64" s="299" t="s">
        <v>1261</v>
      </c>
      <c r="N64" s="307"/>
      <c r="O64" s="308" t="str">
        <f>CAZUL!C61</f>
        <v>SERVIÇO MEDICO</v>
      </c>
    </row>
    <row r="65" spans="1:15" s="309" customFormat="1" ht="20.100000000000001" customHeight="1">
      <c r="A65" s="343">
        <v>101418</v>
      </c>
      <c r="B65" s="299" t="s">
        <v>1260</v>
      </c>
      <c r="C65" s="300" t="str">
        <f>CAZUL!D62</f>
        <v>1/1NFS-e:2828</v>
      </c>
      <c r="D65" s="301" t="str">
        <f>CAZUL!N62</f>
        <v>14/10/2022</v>
      </c>
      <c r="E65" s="299" t="str">
        <f>INICIO!D$5</f>
        <v>HOSPITAL E MATERNIDADE SÃO LUCAS</v>
      </c>
      <c r="F65" s="302" t="str">
        <f>VLOOKUP(G65,FORNECEDOR!$A$1:$B$2500,2,FALSE)</f>
        <v>32.301.379/0001-66</v>
      </c>
      <c r="G65" s="303" t="str">
        <f>CAZUL!E62</f>
        <v>LS ASSESSORIA MEDICA E CONSULTORIA LTDA</v>
      </c>
      <c r="H65" s="304" t="str">
        <f>VLOOKUP(O65,DESPESAS!A$1:D$5000,2,FALSE)</f>
        <v>03.21</v>
      </c>
      <c r="I65" s="304" t="str">
        <f>VLOOKUP(O65,DESPESAS!A$1:D$2034,3,FALSE)</f>
        <v>SERVIÇO MEDICO</v>
      </c>
      <c r="J65" s="305">
        <f>CAZUL!F62</f>
        <v>0</v>
      </c>
      <c r="K65" s="306">
        <f>CAZUL!G62</f>
        <v>3121.9</v>
      </c>
      <c r="L65" s="305">
        <f>CAZUL!H62</f>
        <v>0</v>
      </c>
      <c r="M65" s="299" t="s">
        <v>1261</v>
      </c>
      <c r="N65" s="307"/>
      <c r="O65" s="308" t="str">
        <f>CAZUL!C62</f>
        <v>SERVIÇO MEDICO</v>
      </c>
    </row>
    <row r="66" spans="1:15" s="309" customFormat="1" ht="20.100000000000001" customHeight="1">
      <c r="A66" s="343">
        <v>101419</v>
      </c>
      <c r="B66" s="299" t="s">
        <v>1260</v>
      </c>
      <c r="C66" s="300" t="str">
        <f>CAZUL!D63</f>
        <v>1/1NFS-e:250</v>
      </c>
      <c r="D66" s="301" t="str">
        <f>CAZUL!N63</f>
        <v>14/10/2022</v>
      </c>
      <c r="E66" s="299" t="str">
        <f>INICIO!D$5</f>
        <v>HOSPITAL E MATERNIDADE SÃO LUCAS</v>
      </c>
      <c r="F66" s="302" t="str">
        <f>VLOOKUP(G66,FORNECEDOR!$A$1:$B$2500,2,FALSE)</f>
        <v xml:space="preserve"> 25.035.280/0001-02</v>
      </c>
      <c r="G66" s="303" t="str">
        <f>CAZUL!E63</f>
        <v>PRIMEIROS PASSOS - SERV DE ASSIST PEDIATRICA LTDA</v>
      </c>
      <c r="H66" s="304" t="str">
        <f>VLOOKUP(O66,DESPESAS!A$1:D$5000,2,FALSE)</f>
        <v>03.21</v>
      </c>
      <c r="I66" s="304" t="str">
        <f>VLOOKUP(O66,DESPESAS!A$1:D$2034,3,FALSE)</f>
        <v>SERVIÇO MEDICO</v>
      </c>
      <c r="J66" s="305">
        <f>CAZUL!F63</f>
        <v>0</v>
      </c>
      <c r="K66" s="306">
        <f>CAZUL!G63</f>
        <v>26348.69</v>
      </c>
      <c r="L66" s="305">
        <f>CAZUL!H63</f>
        <v>0</v>
      </c>
      <c r="M66" s="299" t="s">
        <v>1261</v>
      </c>
      <c r="N66" s="307"/>
      <c r="O66" s="308" t="str">
        <f>CAZUL!C63</f>
        <v>SERVIÇO MEDICO</v>
      </c>
    </row>
    <row r="67" spans="1:15" s="309" customFormat="1" ht="20.100000000000001" customHeight="1">
      <c r="A67" s="343">
        <v>551024000036331</v>
      </c>
      <c r="B67" s="299" t="s">
        <v>1260</v>
      </c>
      <c r="C67" s="300" t="str">
        <f>CAZUL!D64</f>
        <v>1/1NFS-e:50</v>
      </c>
      <c r="D67" s="301" t="str">
        <f>CAZUL!N64</f>
        <v>14/10/2022</v>
      </c>
      <c r="E67" s="299" t="str">
        <f>INICIO!D$5</f>
        <v>HOSPITAL E MATERNIDADE SÃO LUCAS</v>
      </c>
      <c r="F67" s="302" t="str">
        <f>VLOOKUP(G67,FORNECEDOR!$A$1:$B$2500,2,FALSE)</f>
        <v>37.113.606/0001-43</v>
      </c>
      <c r="G67" s="303" t="str">
        <f>CAZUL!E64</f>
        <v>ROMULO MOTA TEIXEIRA MENDES</v>
      </c>
      <c r="H67" s="304" t="str">
        <f>VLOOKUP(O67,DESPESAS!A$1:D$5000,2,FALSE)</f>
        <v>03.21</v>
      </c>
      <c r="I67" s="304" t="str">
        <f>VLOOKUP(O67,DESPESAS!A$1:D$2034,3,FALSE)</f>
        <v>SERVIÇO MEDICO</v>
      </c>
      <c r="J67" s="305">
        <f>CAZUL!F64</f>
        <v>0</v>
      </c>
      <c r="K67" s="306">
        <f>CAZUL!G64</f>
        <v>5322.36</v>
      </c>
      <c r="L67" s="305">
        <f>CAZUL!H64</f>
        <v>0</v>
      </c>
      <c r="M67" s="299" t="s">
        <v>1261</v>
      </c>
      <c r="N67" s="307"/>
      <c r="O67" s="308" t="str">
        <f>CAZUL!C64</f>
        <v>SERVIÇO MEDICO</v>
      </c>
    </row>
    <row r="68" spans="1:15" s="309" customFormat="1" ht="20.100000000000001" customHeight="1">
      <c r="A68" s="343">
        <v>551598000038945</v>
      </c>
      <c r="B68" s="299" t="s">
        <v>1260</v>
      </c>
      <c r="C68" s="300" t="str">
        <f>CAZUL!D65</f>
        <v>1/1NFS-e:426</v>
      </c>
      <c r="D68" s="301" t="str">
        <f>CAZUL!N65</f>
        <v>14/10/2022</v>
      </c>
      <c r="E68" s="299" t="str">
        <f>INICIO!D$5</f>
        <v>HOSPITAL E MATERNIDADE SÃO LUCAS</v>
      </c>
      <c r="F68" s="302" t="str">
        <f>VLOOKUP(G68,FORNECEDOR!$A$1:$B$2500,2,FALSE)</f>
        <v>22.319.399/0001-00</v>
      </c>
      <c r="G68" s="303" t="str">
        <f>CAZUL!E65</f>
        <v>UNIT - SERVICOS MEDICOS</v>
      </c>
      <c r="H68" s="304" t="str">
        <f>VLOOKUP(O68,DESPESAS!A$1:D$5000,2,FALSE)</f>
        <v>03.21</v>
      </c>
      <c r="I68" s="304" t="str">
        <f>VLOOKUP(O68,DESPESAS!A$1:D$2034,3,FALSE)</f>
        <v>SERVIÇO MEDICO</v>
      </c>
      <c r="J68" s="305">
        <f>CAZUL!F65</f>
        <v>0</v>
      </c>
      <c r="K68" s="306">
        <f>CAZUL!G65</f>
        <v>36695.03</v>
      </c>
      <c r="L68" s="305">
        <f>CAZUL!H65</f>
        <v>0</v>
      </c>
      <c r="M68" s="299" t="s">
        <v>1261</v>
      </c>
      <c r="N68" s="307"/>
      <c r="O68" s="308" t="str">
        <f>CAZUL!C65</f>
        <v>SERVIÇO MEDICO</v>
      </c>
    </row>
    <row r="69" spans="1:15" s="309" customFormat="1" ht="20.100000000000001" customHeight="1">
      <c r="A69" s="343">
        <v>551598000039078</v>
      </c>
      <c r="B69" s="299" t="s">
        <v>1260</v>
      </c>
      <c r="C69" s="300" t="str">
        <f>CAZUL!D66</f>
        <v>1/1NFS-e:100</v>
      </c>
      <c r="D69" s="301" t="str">
        <f>CAZUL!N66</f>
        <v>14/10/2022</v>
      </c>
      <c r="E69" s="299" t="str">
        <f>INICIO!D$5</f>
        <v>HOSPITAL E MATERNIDADE SÃO LUCAS</v>
      </c>
      <c r="F69" s="302" t="str">
        <f>VLOOKUP(G69,FORNECEDOR!$A$1:$B$2500,2,FALSE)</f>
        <v>20.971.900/0001-93</v>
      </c>
      <c r="G69" s="303" t="str">
        <f>CAZUL!E66</f>
        <v>MISSÃO MED - SERVIÇOS MÉDICOS LTDA</v>
      </c>
      <c r="H69" s="304" t="str">
        <f>VLOOKUP(O69,DESPESAS!A$1:D$5000,2,FALSE)</f>
        <v>03.21</v>
      </c>
      <c r="I69" s="304" t="str">
        <f>VLOOKUP(O69,DESPESAS!A$1:D$2034,3,FALSE)</f>
        <v>SERVIÇO MEDICO</v>
      </c>
      <c r="J69" s="305">
        <f>CAZUL!F66</f>
        <v>0</v>
      </c>
      <c r="K69" s="306">
        <f>CAZUL!G66</f>
        <v>5494.54</v>
      </c>
      <c r="L69" s="305">
        <f>CAZUL!H66</f>
        <v>0</v>
      </c>
      <c r="M69" s="299" t="s">
        <v>1261</v>
      </c>
      <c r="N69" s="307"/>
      <c r="O69" s="308" t="str">
        <f>CAZUL!C66</f>
        <v>SERVIÇO MEDICO</v>
      </c>
    </row>
    <row r="70" spans="1:15" s="309" customFormat="1" ht="20.100000000000001" customHeight="1">
      <c r="A70" s="343">
        <v>101421</v>
      </c>
      <c r="B70" s="299" t="s">
        <v>1260</v>
      </c>
      <c r="C70" s="300" t="str">
        <f>CAZUL!D67</f>
        <v>1/1NFS-e:129</v>
      </c>
      <c r="D70" s="301" t="str">
        <f>CAZUL!N67</f>
        <v>14/10/2022</v>
      </c>
      <c r="E70" s="299" t="str">
        <f>INICIO!D$5</f>
        <v>HOSPITAL E MATERNIDADE SÃO LUCAS</v>
      </c>
      <c r="F70" s="302" t="str">
        <f>VLOOKUP(G70,FORNECEDOR!$A$1:$B$2500,2,FALSE)</f>
        <v xml:space="preserve">40.000.626/0001-12 </v>
      </c>
      <c r="G70" s="303" t="str">
        <f>CAZUL!E67</f>
        <v>S. &amp; E. SERVIÇOS MEDICOS E ASSISTENCIA PEDIATRICA</v>
      </c>
      <c r="H70" s="304" t="str">
        <f>VLOOKUP(O70,DESPESAS!A$1:D$5000,2,FALSE)</f>
        <v>03.21</v>
      </c>
      <c r="I70" s="304" t="str">
        <f>VLOOKUP(O70,DESPESAS!A$1:D$2034,3,FALSE)</f>
        <v>SERVIÇO MEDICO</v>
      </c>
      <c r="J70" s="305">
        <f>CAZUL!F67</f>
        <v>0</v>
      </c>
      <c r="K70" s="306">
        <f>CAZUL!G67</f>
        <v>3326.45</v>
      </c>
      <c r="L70" s="305">
        <f>CAZUL!H67</f>
        <v>0</v>
      </c>
      <c r="M70" s="299" t="s">
        <v>1261</v>
      </c>
      <c r="N70" s="307"/>
      <c r="O70" s="308" t="str">
        <f>CAZUL!C67</f>
        <v>SERVIÇO MEDICO</v>
      </c>
    </row>
    <row r="71" spans="1:15" s="309" customFormat="1" ht="20.100000000000001" customHeight="1">
      <c r="A71" s="343">
        <v>101422</v>
      </c>
      <c r="B71" s="299" t="s">
        <v>1260</v>
      </c>
      <c r="C71" s="300" t="str">
        <f>CAZUL!D68</f>
        <v>1/1NFS-e:29</v>
      </c>
      <c r="D71" s="301" t="str">
        <f>CAZUL!N68</f>
        <v>14/10/2022</v>
      </c>
      <c r="E71" s="299" t="str">
        <f>INICIO!D$5</f>
        <v>HOSPITAL E MATERNIDADE SÃO LUCAS</v>
      </c>
      <c r="F71" s="302" t="str">
        <f>VLOOKUP(G71,FORNECEDOR!$A$1:$B$2500,2,FALSE)</f>
        <v>44.307.953/0001-72</v>
      </c>
      <c r="G71" s="303" t="str">
        <f>CAZUL!E68</f>
        <v>CICERO HYTTALLO CARNEIRO BALDUINO</v>
      </c>
      <c r="H71" s="304" t="str">
        <f>VLOOKUP(O71,DESPESAS!A$1:D$5000,2,FALSE)</f>
        <v>03.21</v>
      </c>
      <c r="I71" s="304" t="str">
        <f>VLOOKUP(O71,DESPESAS!A$1:D$2034,3,FALSE)</f>
        <v>SERVIÇO MEDICO</v>
      </c>
      <c r="J71" s="305">
        <f>CAZUL!F68</f>
        <v>0</v>
      </c>
      <c r="K71" s="306">
        <f>CAZUL!G68</f>
        <v>9374.6200000000008</v>
      </c>
      <c r="L71" s="305">
        <f>CAZUL!H68</f>
        <v>0</v>
      </c>
      <c r="M71" s="299" t="s">
        <v>1261</v>
      </c>
      <c r="N71" s="307"/>
      <c r="O71" s="308" t="str">
        <f>CAZUL!C68</f>
        <v>SERVIÇO MEDICO</v>
      </c>
    </row>
    <row r="72" spans="1:15" s="309" customFormat="1" ht="20.100000000000001" customHeight="1">
      <c r="A72" s="343">
        <v>101423</v>
      </c>
      <c r="B72" s="299" t="s">
        <v>1260</v>
      </c>
      <c r="C72" s="300" t="str">
        <f>CAZUL!D69</f>
        <v>1/1NFS-e:118</v>
      </c>
      <c r="D72" s="301" t="str">
        <f>CAZUL!N69</f>
        <v>14/10/2022</v>
      </c>
      <c r="E72" s="299" t="str">
        <f>INICIO!D$5</f>
        <v>HOSPITAL E MATERNIDADE SÃO LUCAS</v>
      </c>
      <c r="F72" s="302" t="str">
        <f>VLOOKUP(G72,FORNECEDOR!$A$1:$B$2500,2,FALSE)</f>
        <v>34.455.676/0001-91</v>
      </c>
      <c r="G72" s="303" t="str">
        <f>CAZUL!E69</f>
        <v>FEMMINA</v>
      </c>
      <c r="H72" s="304" t="str">
        <f>VLOOKUP(O72,DESPESAS!A$1:D$5000,2,FALSE)</f>
        <v>03.21</v>
      </c>
      <c r="I72" s="304" t="str">
        <f>VLOOKUP(O72,DESPESAS!A$1:D$2034,3,FALSE)</f>
        <v>SERVIÇO MEDICO</v>
      </c>
      <c r="J72" s="305">
        <f>CAZUL!F69</f>
        <v>0</v>
      </c>
      <c r="K72" s="306">
        <f>CAZUL!G69</f>
        <v>13644.62</v>
      </c>
      <c r="L72" s="305">
        <f>CAZUL!H69</f>
        <v>0</v>
      </c>
      <c r="M72" s="299" t="s">
        <v>1261</v>
      </c>
      <c r="N72" s="307"/>
      <c r="O72" s="308" t="str">
        <f>CAZUL!C69</f>
        <v>SERVIÇO MEDICO</v>
      </c>
    </row>
    <row r="73" spans="1:15" s="309" customFormat="1" ht="20.100000000000001" customHeight="1">
      <c r="A73" s="343">
        <v>101428</v>
      </c>
      <c r="B73" s="299" t="s">
        <v>1260</v>
      </c>
      <c r="C73" s="300" t="str">
        <f>CAZUL!D70</f>
        <v>1/1NFS-e:4602</v>
      </c>
      <c r="D73" s="301" t="str">
        <f>CAZUL!N70</f>
        <v>14/10/2022</v>
      </c>
      <c r="E73" s="299" t="str">
        <f>INICIO!D$5</f>
        <v>HOSPITAL E MATERNIDADE SÃO LUCAS</v>
      </c>
      <c r="F73" s="302" t="str">
        <f>VLOOKUP(G73,FORNECEDOR!$A$1:$B$2500,2,FALSE)</f>
        <v>12.342.816/0001-82</v>
      </c>
      <c r="G73" s="303" t="str">
        <f>CAZUL!E70</f>
        <v>ALL MEDICAL</v>
      </c>
      <c r="H73" s="304" t="str">
        <f>VLOOKUP(O73,DESPESAS!A$1:D$5000,2,FALSE)</f>
        <v>03.21</v>
      </c>
      <c r="I73" s="304" t="str">
        <f>VLOOKUP(O73,DESPESAS!A$1:D$2034,3,FALSE)</f>
        <v>SERVIÇO MEDICO</v>
      </c>
      <c r="J73" s="305">
        <f>CAZUL!F70</f>
        <v>0</v>
      </c>
      <c r="K73" s="306">
        <f>CAZUL!G70</f>
        <v>2724.58</v>
      </c>
      <c r="L73" s="305">
        <f>CAZUL!H70</f>
        <v>0</v>
      </c>
      <c r="M73" s="299" t="s">
        <v>1261</v>
      </c>
      <c r="N73" s="307"/>
      <c r="O73" s="308" t="str">
        <f>CAZUL!C70</f>
        <v>SERVIÇO MEDICO</v>
      </c>
    </row>
    <row r="74" spans="1:15" s="309" customFormat="1" ht="20.100000000000001" customHeight="1">
      <c r="A74" s="343">
        <v>101429</v>
      </c>
      <c r="B74" s="299" t="s">
        <v>1260</v>
      </c>
      <c r="C74" s="300" t="str">
        <f>CAZUL!D71</f>
        <v>1/1NFS-e:266</v>
      </c>
      <c r="D74" s="301" t="str">
        <f>CAZUL!N71</f>
        <v>14/10/2022</v>
      </c>
      <c r="E74" s="299" t="str">
        <f>INICIO!D$5</f>
        <v>HOSPITAL E MATERNIDADE SÃO LUCAS</v>
      </c>
      <c r="F74" s="302" t="str">
        <f>VLOOKUP(G74,FORNECEDOR!$A$1:$B$2500,2,FALSE)</f>
        <v>28.055.308/0001-53</v>
      </c>
      <c r="G74" s="303" t="str">
        <f>CAZUL!E71</f>
        <v>VIVIANE DA FONSECA FELIX</v>
      </c>
      <c r="H74" s="304" t="str">
        <f>VLOOKUP(O74,DESPESAS!A$1:D$5000,2,FALSE)</f>
        <v>03.21</v>
      </c>
      <c r="I74" s="304" t="str">
        <f>VLOOKUP(O74,DESPESAS!A$1:D$2034,3,FALSE)</f>
        <v>SERVIÇO MEDICO</v>
      </c>
      <c r="J74" s="305">
        <f>CAZUL!F71</f>
        <v>0</v>
      </c>
      <c r="K74" s="306">
        <f>CAZUL!G71</f>
        <v>6919.02</v>
      </c>
      <c r="L74" s="305">
        <f>CAZUL!H71</f>
        <v>0</v>
      </c>
      <c r="M74" s="299" t="s">
        <v>1261</v>
      </c>
      <c r="N74" s="307"/>
      <c r="O74" s="308" t="str">
        <f>CAZUL!C71</f>
        <v>SERVIÇO MEDICO</v>
      </c>
    </row>
    <row r="75" spans="1:15" s="309" customFormat="1" ht="20.100000000000001" customHeight="1">
      <c r="A75" s="343">
        <v>101430</v>
      </c>
      <c r="B75" s="299" t="s">
        <v>1260</v>
      </c>
      <c r="C75" s="300" t="str">
        <f>CAZUL!D72</f>
        <v>1/1NFS-e:96</v>
      </c>
      <c r="D75" s="301" t="str">
        <f>CAZUL!N72</f>
        <v>14/10/2022</v>
      </c>
      <c r="E75" s="299" t="str">
        <f>INICIO!D$5</f>
        <v>HOSPITAL E MATERNIDADE SÃO LUCAS</v>
      </c>
      <c r="F75" s="302" t="str">
        <f>VLOOKUP(G75,FORNECEDOR!$A$1:$B$2500,2,FALSE)</f>
        <v>33.519.134/0001-72</v>
      </c>
      <c r="G75" s="303" t="str">
        <f>CAZUL!E72</f>
        <v>V. K. ALVES NOBRE MELO EIRELI</v>
      </c>
      <c r="H75" s="304" t="str">
        <f>VLOOKUP(O75,DESPESAS!A$1:D$5000,2,FALSE)</f>
        <v>03.21</v>
      </c>
      <c r="I75" s="304" t="str">
        <f>VLOOKUP(O75,DESPESAS!A$1:D$2034,3,FALSE)</f>
        <v>SERVIÇO MEDICO</v>
      </c>
      <c r="J75" s="305">
        <f>CAZUL!F72</f>
        <v>0</v>
      </c>
      <c r="K75" s="306">
        <f>CAZUL!G72</f>
        <v>8648.77</v>
      </c>
      <c r="L75" s="305">
        <f>CAZUL!H72</f>
        <v>0</v>
      </c>
      <c r="M75" s="299" t="s">
        <v>1261</v>
      </c>
      <c r="N75" s="307"/>
      <c r="O75" s="308" t="str">
        <f>CAZUL!C72</f>
        <v>SERVIÇO MEDICO</v>
      </c>
    </row>
    <row r="76" spans="1:15" s="309" customFormat="1" ht="20.100000000000001" customHeight="1">
      <c r="A76" s="343">
        <v>101427</v>
      </c>
      <c r="B76" s="299" t="s">
        <v>1260</v>
      </c>
      <c r="C76" s="300" t="str">
        <f>CAZUL!D73</f>
        <v>1/1NFS-e:332</v>
      </c>
      <c r="D76" s="301" t="str">
        <f>CAZUL!N73</f>
        <v>14/10/2022</v>
      </c>
      <c r="E76" s="299" t="str">
        <f>INICIO!D$5</f>
        <v>HOSPITAL E MATERNIDADE SÃO LUCAS</v>
      </c>
      <c r="F76" s="302" t="str">
        <f>VLOOKUP(G76,FORNECEDOR!$A$1:$B$2500,2,FALSE)</f>
        <v>21.443.731/0001-81</v>
      </c>
      <c r="G76" s="303" t="str">
        <f>CAZUL!E73</f>
        <v>CLINITI CARIRI LTDA - ME</v>
      </c>
      <c r="H76" s="304" t="str">
        <f>VLOOKUP(O76,DESPESAS!A$1:D$5000,2,FALSE)</f>
        <v>03.21</v>
      </c>
      <c r="I76" s="304" t="str">
        <f>VLOOKUP(O76,DESPESAS!A$1:D$2034,3,FALSE)</f>
        <v>SERVIÇO MEDICO</v>
      </c>
      <c r="J76" s="305">
        <f>CAZUL!F73</f>
        <v>0</v>
      </c>
      <c r="K76" s="306">
        <f>CAZUL!G73</f>
        <v>13644.64</v>
      </c>
      <c r="L76" s="305">
        <f>CAZUL!H73</f>
        <v>0</v>
      </c>
      <c r="M76" s="299" t="s">
        <v>1261</v>
      </c>
      <c r="N76" s="307"/>
      <c r="O76" s="308" t="str">
        <f>CAZUL!C73</f>
        <v>SERVIÇO MEDICO</v>
      </c>
    </row>
    <row r="77" spans="1:15" s="309" customFormat="1" ht="20.100000000000001" customHeight="1">
      <c r="A77" s="343">
        <v>101426</v>
      </c>
      <c r="B77" s="299" t="s">
        <v>1260</v>
      </c>
      <c r="C77" s="300" t="str">
        <f>CAZUL!D74</f>
        <v>1/1NFS-e:4</v>
      </c>
      <c r="D77" s="301" t="str">
        <f>CAZUL!N74</f>
        <v>14/10/2022</v>
      </c>
      <c r="E77" s="299" t="str">
        <f>INICIO!D$5</f>
        <v>HOSPITAL E MATERNIDADE SÃO LUCAS</v>
      </c>
      <c r="F77" s="302" t="str">
        <f>VLOOKUP(G77,FORNECEDOR!$A$1:$B$2500,2,FALSE)</f>
        <v>42.511.704/0001-79</v>
      </c>
      <c r="G77" s="303" t="str">
        <f>CAZUL!E74</f>
        <v>DULCY DAVYLA FREIRE NASCIMENTO MEDICINA</v>
      </c>
      <c r="H77" s="304" t="str">
        <f>VLOOKUP(O77,DESPESAS!A$1:D$5000,2,FALSE)</f>
        <v>03.21</v>
      </c>
      <c r="I77" s="304" t="str">
        <f>VLOOKUP(O77,DESPESAS!A$1:D$2034,3,FALSE)</f>
        <v>SERVIÇO MEDICO</v>
      </c>
      <c r="J77" s="305">
        <f>CAZUL!F74</f>
        <v>0</v>
      </c>
      <c r="K77" s="306">
        <f>CAZUL!G74</f>
        <v>3193.42</v>
      </c>
      <c r="L77" s="305">
        <f>CAZUL!H74</f>
        <v>0</v>
      </c>
      <c r="M77" s="299" t="s">
        <v>1261</v>
      </c>
      <c r="N77" s="307"/>
      <c r="O77" s="308" t="str">
        <f>CAZUL!C74</f>
        <v>SERVIÇO MEDICO</v>
      </c>
    </row>
    <row r="78" spans="1:15" s="309" customFormat="1" ht="20.100000000000001" customHeight="1">
      <c r="A78" s="343">
        <v>101425</v>
      </c>
      <c r="B78" s="299" t="s">
        <v>1260</v>
      </c>
      <c r="C78" s="300" t="str">
        <f>CAZUL!D75</f>
        <v>1/1NFS-e:279</v>
      </c>
      <c r="D78" s="301" t="str">
        <f>CAZUL!N75</f>
        <v>14/10/2022</v>
      </c>
      <c r="E78" s="299" t="str">
        <f>INICIO!D$5</f>
        <v>HOSPITAL E MATERNIDADE SÃO LUCAS</v>
      </c>
      <c r="F78" s="302" t="str">
        <f>VLOOKUP(G78,FORNECEDOR!$A$1:$B$2500,2,FALSE)</f>
        <v>25.109.328/0001-71</v>
      </c>
      <c r="G78" s="303" t="str">
        <f>CAZUL!E75</f>
        <v>PEDIATRICE SERV MEDICOS E REAB FISISCA LTDA - ME</v>
      </c>
      <c r="H78" s="304" t="str">
        <f>VLOOKUP(O78,DESPESAS!A$1:D$5000,2,FALSE)</f>
        <v>03.21</v>
      </c>
      <c r="I78" s="304" t="str">
        <f>VLOOKUP(O78,DESPESAS!A$1:D$2034,3,FALSE)</f>
        <v>SERVIÇO MEDICO</v>
      </c>
      <c r="J78" s="305">
        <f>CAZUL!F75</f>
        <v>0</v>
      </c>
      <c r="K78" s="306">
        <f>CAZUL!G75</f>
        <v>29652.35</v>
      </c>
      <c r="L78" s="305">
        <f>CAZUL!H75</f>
        <v>0</v>
      </c>
      <c r="M78" s="299" t="s">
        <v>1261</v>
      </c>
      <c r="N78" s="307"/>
      <c r="O78" s="308" t="str">
        <f>CAZUL!C75</f>
        <v>SERVIÇO MEDICO</v>
      </c>
    </row>
    <row r="79" spans="1:15" s="309" customFormat="1" ht="20.100000000000001" customHeight="1">
      <c r="A79" s="343">
        <v>101424</v>
      </c>
      <c r="B79" s="299" t="s">
        <v>1260</v>
      </c>
      <c r="C79" s="300" t="str">
        <f>CAZUL!D76</f>
        <v>1/1NFS-e:276</v>
      </c>
      <c r="D79" s="301" t="str">
        <f>CAZUL!N76</f>
        <v>14/10/2022</v>
      </c>
      <c r="E79" s="299" t="str">
        <f>INICIO!D$5</f>
        <v>HOSPITAL E MATERNIDADE SÃO LUCAS</v>
      </c>
      <c r="F79" s="302" t="str">
        <f>VLOOKUP(G79,FORNECEDOR!$A$1:$B$2500,2,FALSE)</f>
        <v>40.215.900/0001-70</v>
      </c>
      <c r="G79" s="303" t="str">
        <f>CAZUL!E76</f>
        <v>PLACIDO MOURA MACEDO LTDA</v>
      </c>
      <c r="H79" s="304" t="str">
        <f>VLOOKUP(O79,DESPESAS!A$1:D$5000,2,FALSE)</f>
        <v>03.21</v>
      </c>
      <c r="I79" s="304" t="str">
        <f>VLOOKUP(O79,DESPESAS!A$1:D$2034,3,FALSE)</f>
        <v>SERVIÇO MEDICO</v>
      </c>
      <c r="J79" s="305">
        <f>CAZUL!F76</f>
        <v>0</v>
      </c>
      <c r="K79" s="306">
        <f>CAZUL!G76</f>
        <v>1995.87</v>
      </c>
      <c r="L79" s="305">
        <f>CAZUL!H76</f>
        <v>0</v>
      </c>
      <c r="M79" s="299" t="s">
        <v>1261</v>
      </c>
      <c r="N79" s="307"/>
      <c r="O79" s="308" t="str">
        <f>CAZUL!C76</f>
        <v>SERVIÇO MEDICO</v>
      </c>
    </row>
    <row r="80" spans="1:15" s="309" customFormat="1" ht="20.100000000000001" customHeight="1">
      <c r="A80" s="343">
        <v>812871100182704</v>
      </c>
      <c r="B80" s="299" t="s">
        <v>1260</v>
      </c>
      <c r="C80" s="300" t="str">
        <f>CAZUL!D77</f>
        <v>TARIFAS BANCÁRIAS</v>
      </c>
      <c r="D80" s="301" t="str">
        <f>CAZUL!N77</f>
        <v>14/10/2022</v>
      </c>
      <c r="E80" s="299" t="str">
        <f>INICIO!D$5</f>
        <v>HOSPITAL E MATERNIDADE SÃO LUCAS</v>
      </c>
      <c r="F80" s="302" t="str">
        <f>VLOOKUP(G80,FORNECEDOR!$A$1:$B$2500,2,FALSE)</f>
        <v>00.000.000/0001-91</v>
      </c>
      <c r="G80" s="303" t="str">
        <f>CAZUL!E77</f>
        <v>BANCO DO BRASIL</v>
      </c>
      <c r="H80" s="304" t="str">
        <f>VLOOKUP(O80,DESPESAS!A$1:D$5000,2,FALSE)</f>
        <v>04.07</v>
      </c>
      <c r="I80" s="304" t="str">
        <f>VLOOKUP(O80,DESPESAS!A$1:D$2034,3,FALSE)</f>
        <v>TARIFAS BANCARIAS</v>
      </c>
      <c r="J80" s="305">
        <f>CAZUL!F77</f>
        <v>0</v>
      </c>
      <c r="K80" s="306">
        <f>CAZUL!G77</f>
        <v>11</v>
      </c>
      <c r="L80" s="305">
        <f>CAZUL!H77</f>
        <v>0</v>
      </c>
      <c r="M80" s="299" t="s">
        <v>1261</v>
      </c>
      <c r="N80" s="307"/>
      <c r="O80" s="308" t="str">
        <f>CAZUL!C77</f>
        <v>TARIFAS BANCÁRIAS</v>
      </c>
    </row>
    <row r="81" spans="1:15" s="309" customFormat="1" ht="20.100000000000001" customHeight="1">
      <c r="A81" s="343">
        <v>812871100182705</v>
      </c>
      <c r="B81" s="299" t="s">
        <v>1260</v>
      </c>
      <c r="C81" s="300" t="str">
        <f>CAZUL!D78</f>
        <v>TARIFAS BANCÁRIAS</v>
      </c>
      <c r="D81" s="301" t="str">
        <f>CAZUL!N78</f>
        <v>14/10/2022</v>
      </c>
      <c r="E81" s="299" t="str">
        <f>INICIO!D$5</f>
        <v>HOSPITAL E MATERNIDADE SÃO LUCAS</v>
      </c>
      <c r="F81" s="302" t="str">
        <f>VLOOKUP(G81,FORNECEDOR!$A$1:$B$2500,2,FALSE)</f>
        <v>00.000.000/0001-91</v>
      </c>
      <c r="G81" s="303" t="str">
        <f>CAZUL!E78</f>
        <v>BANCO DO BRASIL</v>
      </c>
      <c r="H81" s="304" t="str">
        <f>VLOOKUP(O81,DESPESAS!A$1:D$5000,2,FALSE)</f>
        <v>04.07</v>
      </c>
      <c r="I81" s="304" t="str">
        <f>VLOOKUP(O81,DESPESAS!A$1:D$2034,3,FALSE)</f>
        <v>TARIFAS BANCARIAS</v>
      </c>
      <c r="J81" s="305">
        <f>CAZUL!F78</f>
        <v>0</v>
      </c>
      <c r="K81" s="306">
        <f>CAZUL!G78</f>
        <v>11</v>
      </c>
      <c r="L81" s="305">
        <f>CAZUL!H78</f>
        <v>0</v>
      </c>
      <c r="M81" s="299" t="s">
        <v>1261</v>
      </c>
      <c r="N81" s="307"/>
      <c r="O81" s="308" t="str">
        <f>CAZUL!C78</f>
        <v>TARIFAS BANCÁRIAS</v>
      </c>
    </row>
    <row r="82" spans="1:15" s="309" customFormat="1" ht="20.100000000000001" customHeight="1">
      <c r="A82" s="343">
        <v>812871100182706</v>
      </c>
      <c r="B82" s="299" t="s">
        <v>1260</v>
      </c>
      <c r="C82" s="300" t="str">
        <f>CAZUL!D79</f>
        <v>TARIFAS BANCÁRIAS</v>
      </c>
      <c r="D82" s="301" t="str">
        <f>CAZUL!N79</f>
        <v>14/10/2022</v>
      </c>
      <c r="E82" s="299" t="str">
        <f>INICIO!D$5</f>
        <v>HOSPITAL E MATERNIDADE SÃO LUCAS</v>
      </c>
      <c r="F82" s="302" t="str">
        <f>VLOOKUP(G82,FORNECEDOR!$A$1:$B$2500,2,FALSE)</f>
        <v>00.000.000/0001-91</v>
      </c>
      <c r="G82" s="303" t="str">
        <f>CAZUL!E79</f>
        <v>BANCO DO BRASIL</v>
      </c>
      <c r="H82" s="304" t="str">
        <f>VLOOKUP(O82,DESPESAS!A$1:D$5000,2,FALSE)</f>
        <v>04.07</v>
      </c>
      <c r="I82" s="304" t="str">
        <f>VLOOKUP(O82,DESPESAS!A$1:D$2034,3,FALSE)</f>
        <v>TARIFAS BANCARIAS</v>
      </c>
      <c r="J82" s="305">
        <f>CAZUL!F79</f>
        <v>0</v>
      </c>
      <c r="K82" s="306">
        <f>CAZUL!G79</f>
        <v>11</v>
      </c>
      <c r="L82" s="305">
        <f>CAZUL!H79</f>
        <v>0</v>
      </c>
      <c r="M82" s="299" t="s">
        <v>1261</v>
      </c>
      <c r="N82" s="307"/>
      <c r="O82" s="308" t="str">
        <f>CAZUL!C79</f>
        <v>TARIFAS BANCÁRIAS</v>
      </c>
    </row>
    <row r="83" spans="1:15" s="309" customFormat="1" ht="20.100000000000001" customHeight="1">
      <c r="A83" s="343">
        <v>812871100182707</v>
      </c>
      <c r="B83" s="299" t="s">
        <v>1260</v>
      </c>
      <c r="C83" s="300" t="str">
        <f>CAZUL!D80</f>
        <v>TARIFAS BANCÁRIAS</v>
      </c>
      <c r="D83" s="301" t="str">
        <f>CAZUL!N80</f>
        <v>14/10/2022</v>
      </c>
      <c r="E83" s="299" t="str">
        <f>INICIO!D$5</f>
        <v>HOSPITAL E MATERNIDADE SÃO LUCAS</v>
      </c>
      <c r="F83" s="302" t="str">
        <f>VLOOKUP(G83,FORNECEDOR!$A$1:$B$2500,2,FALSE)</f>
        <v>00.000.000/0001-91</v>
      </c>
      <c r="G83" s="303" t="str">
        <f>CAZUL!E80</f>
        <v>BANCO DO BRASIL</v>
      </c>
      <c r="H83" s="304" t="str">
        <f>VLOOKUP(O83,DESPESAS!A$1:D$5000,2,FALSE)</f>
        <v>04.07</v>
      </c>
      <c r="I83" s="304" t="str">
        <f>VLOOKUP(O83,DESPESAS!A$1:D$2034,3,FALSE)</f>
        <v>TARIFAS BANCARIAS</v>
      </c>
      <c r="J83" s="305">
        <f>CAZUL!F80</f>
        <v>0</v>
      </c>
      <c r="K83" s="306">
        <f>CAZUL!G80</f>
        <v>11</v>
      </c>
      <c r="L83" s="305">
        <f>CAZUL!H80</f>
        <v>0</v>
      </c>
      <c r="M83" s="299" t="s">
        <v>1261</v>
      </c>
      <c r="N83" s="307"/>
      <c r="O83" s="308" t="str">
        <f>CAZUL!C80</f>
        <v>TARIFAS BANCÁRIAS</v>
      </c>
    </row>
    <row r="84" spans="1:15" s="309" customFormat="1" ht="20.100000000000001" customHeight="1">
      <c r="A84" s="343">
        <v>812871100182708</v>
      </c>
      <c r="B84" s="299" t="s">
        <v>1260</v>
      </c>
      <c r="C84" s="300" t="str">
        <f>CAZUL!D81</f>
        <v>TARIFAS BANCÁRIAS</v>
      </c>
      <c r="D84" s="301" t="str">
        <f>CAZUL!N81</f>
        <v>14/10/2022</v>
      </c>
      <c r="E84" s="299" t="str">
        <f>INICIO!D$5</f>
        <v>HOSPITAL E MATERNIDADE SÃO LUCAS</v>
      </c>
      <c r="F84" s="302" t="str">
        <f>VLOOKUP(G84,FORNECEDOR!$A$1:$B$2500,2,FALSE)</f>
        <v>00.000.000/0001-91</v>
      </c>
      <c r="G84" s="303" t="str">
        <f>CAZUL!E81</f>
        <v>BANCO DO BRASIL</v>
      </c>
      <c r="H84" s="304" t="str">
        <f>VLOOKUP(O84,DESPESAS!A$1:D$5000,2,FALSE)</f>
        <v>04.07</v>
      </c>
      <c r="I84" s="304" t="str">
        <f>VLOOKUP(O84,DESPESAS!A$1:D$2034,3,FALSE)</f>
        <v>TARIFAS BANCARIAS</v>
      </c>
      <c r="J84" s="305">
        <f>CAZUL!F81</f>
        <v>0</v>
      </c>
      <c r="K84" s="306">
        <f>CAZUL!G81</f>
        <v>11</v>
      </c>
      <c r="L84" s="305">
        <f>CAZUL!H81</f>
        <v>0</v>
      </c>
      <c r="M84" s="299" t="s">
        <v>1261</v>
      </c>
      <c r="N84" s="307"/>
      <c r="O84" s="308" t="str">
        <f>CAZUL!C81</f>
        <v>TARIFAS BANCÁRIAS</v>
      </c>
    </row>
    <row r="85" spans="1:15" s="309" customFormat="1" ht="20.100000000000001" customHeight="1">
      <c r="A85" s="343">
        <v>812871100182709</v>
      </c>
      <c r="B85" s="299" t="s">
        <v>1260</v>
      </c>
      <c r="C85" s="300" t="str">
        <f>CAZUL!D82</f>
        <v>TARIFAS BANCÁRIAS</v>
      </c>
      <c r="D85" s="301" t="str">
        <f>CAZUL!N82</f>
        <v>14/10/2022</v>
      </c>
      <c r="E85" s="299" t="str">
        <f>INICIO!D$5</f>
        <v>HOSPITAL E MATERNIDADE SÃO LUCAS</v>
      </c>
      <c r="F85" s="302" t="str">
        <f>VLOOKUP(G85,FORNECEDOR!$A$1:$B$2500,2,FALSE)</f>
        <v>00.000.000/0001-91</v>
      </c>
      <c r="G85" s="303" t="str">
        <f>CAZUL!E82</f>
        <v>BANCO DO BRASIL</v>
      </c>
      <c r="H85" s="304" t="str">
        <f>VLOOKUP(O85,DESPESAS!A$1:D$5000,2,FALSE)</f>
        <v>04.07</v>
      </c>
      <c r="I85" s="304" t="str">
        <f>VLOOKUP(O85,DESPESAS!A$1:D$2034,3,FALSE)</f>
        <v>TARIFAS BANCARIAS</v>
      </c>
      <c r="J85" s="305">
        <f>CAZUL!F82</f>
        <v>0</v>
      </c>
      <c r="K85" s="306">
        <f>CAZUL!G82</f>
        <v>11</v>
      </c>
      <c r="L85" s="305">
        <f>CAZUL!H82</f>
        <v>0</v>
      </c>
      <c r="M85" s="299" t="s">
        <v>1261</v>
      </c>
      <c r="N85" s="307"/>
      <c r="O85" s="308" t="str">
        <f>CAZUL!C82</f>
        <v>TARIFAS BANCÁRIAS</v>
      </c>
    </row>
    <row r="86" spans="1:15" s="309" customFormat="1" ht="20.100000000000001" customHeight="1">
      <c r="A86" s="343">
        <v>812871100182710</v>
      </c>
      <c r="B86" s="299" t="s">
        <v>1260</v>
      </c>
      <c r="C86" s="300" t="str">
        <f>CAZUL!D83</f>
        <v>TARIFAS BANCÁRIAS</v>
      </c>
      <c r="D86" s="301" t="str">
        <f>CAZUL!N83</f>
        <v>14/10/2022</v>
      </c>
      <c r="E86" s="299" t="str">
        <f>INICIO!D$5</f>
        <v>HOSPITAL E MATERNIDADE SÃO LUCAS</v>
      </c>
      <c r="F86" s="302" t="str">
        <f>VLOOKUP(G86,FORNECEDOR!$A$1:$B$2500,2,FALSE)</f>
        <v>00.000.000/0001-91</v>
      </c>
      <c r="G86" s="303" t="str">
        <f>CAZUL!E83</f>
        <v>BANCO DO BRASIL</v>
      </c>
      <c r="H86" s="304" t="str">
        <f>VLOOKUP(O86,DESPESAS!A$1:D$5000,2,FALSE)</f>
        <v>04.07</v>
      </c>
      <c r="I86" s="304" t="str">
        <f>VLOOKUP(O86,DESPESAS!A$1:D$2034,3,FALSE)</f>
        <v>TARIFAS BANCARIAS</v>
      </c>
      <c r="J86" s="305">
        <f>CAZUL!F83</f>
        <v>0</v>
      </c>
      <c r="K86" s="306">
        <f>CAZUL!G83</f>
        <v>11</v>
      </c>
      <c r="L86" s="305">
        <f>CAZUL!H83</f>
        <v>0</v>
      </c>
      <c r="M86" s="299" t="s">
        <v>1261</v>
      </c>
      <c r="N86" s="307"/>
      <c r="O86" s="308" t="str">
        <f>CAZUL!C83</f>
        <v>TARIFAS BANCÁRIAS</v>
      </c>
    </row>
    <row r="87" spans="1:15" s="309" customFormat="1" ht="20.100000000000001" customHeight="1">
      <c r="A87" s="343">
        <v>812871100182711</v>
      </c>
      <c r="B87" s="299" t="s">
        <v>1260</v>
      </c>
      <c r="C87" s="300" t="str">
        <f>CAZUL!D84</f>
        <v>TARIFAS BANCÁRIAS</v>
      </c>
      <c r="D87" s="301" t="str">
        <f>CAZUL!N84</f>
        <v>14/10/2022</v>
      </c>
      <c r="E87" s="299" t="str">
        <f>INICIO!D$5</f>
        <v>HOSPITAL E MATERNIDADE SÃO LUCAS</v>
      </c>
      <c r="F87" s="302" t="str">
        <f>VLOOKUP(G87,FORNECEDOR!$A$1:$B$2500,2,FALSE)</f>
        <v>00.000.000/0001-91</v>
      </c>
      <c r="G87" s="303" t="str">
        <f>CAZUL!E84</f>
        <v>BANCO DO BRASIL</v>
      </c>
      <c r="H87" s="304" t="str">
        <f>VLOOKUP(O87,DESPESAS!A$1:D$5000,2,FALSE)</f>
        <v>04.07</v>
      </c>
      <c r="I87" s="304" t="str">
        <f>VLOOKUP(O87,DESPESAS!A$1:D$2034,3,FALSE)</f>
        <v>TARIFAS BANCARIAS</v>
      </c>
      <c r="J87" s="305">
        <f>CAZUL!F84</f>
        <v>0</v>
      </c>
      <c r="K87" s="306">
        <f>CAZUL!G84</f>
        <v>11</v>
      </c>
      <c r="L87" s="305">
        <f>CAZUL!H84</f>
        <v>0</v>
      </c>
      <c r="M87" s="299" t="s">
        <v>1261</v>
      </c>
      <c r="N87" s="307"/>
      <c r="O87" s="308" t="str">
        <f>CAZUL!C84</f>
        <v>TARIFAS BANCÁRIAS</v>
      </c>
    </row>
    <row r="88" spans="1:15" s="309" customFormat="1" ht="20.100000000000001" customHeight="1">
      <c r="A88" s="343">
        <v>812871100182712</v>
      </c>
      <c r="B88" s="299" t="s">
        <v>1260</v>
      </c>
      <c r="C88" s="300" t="str">
        <f>CAZUL!D85</f>
        <v>TARIFAS BANCÁRIAS</v>
      </c>
      <c r="D88" s="301" t="str">
        <f>CAZUL!N85</f>
        <v>14/10/2022</v>
      </c>
      <c r="E88" s="299" t="str">
        <f>INICIO!D$5</f>
        <v>HOSPITAL E MATERNIDADE SÃO LUCAS</v>
      </c>
      <c r="F88" s="302" t="str">
        <f>VLOOKUP(G88,FORNECEDOR!$A$1:$B$2500,2,FALSE)</f>
        <v>00.000.000/0001-91</v>
      </c>
      <c r="G88" s="303" t="str">
        <f>CAZUL!E85</f>
        <v>BANCO DO BRASIL</v>
      </c>
      <c r="H88" s="304" t="str">
        <f>VLOOKUP(O88,DESPESAS!A$1:D$5000,2,FALSE)</f>
        <v>04.07</v>
      </c>
      <c r="I88" s="304" t="str">
        <f>VLOOKUP(O88,DESPESAS!A$1:D$2034,3,FALSE)</f>
        <v>TARIFAS BANCARIAS</v>
      </c>
      <c r="J88" s="305">
        <f>CAZUL!F85</f>
        <v>0</v>
      </c>
      <c r="K88" s="306">
        <f>CAZUL!G85</f>
        <v>11</v>
      </c>
      <c r="L88" s="305">
        <f>CAZUL!H85</f>
        <v>0</v>
      </c>
      <c r="M88" s="299" t="s">
        <v>1261</v>
      </c>
      <c r="N88" s="307"/>
      <c r="O88" s="308" t="str">
        <f>CAZUL!C85</f>
        <v>TARIFAS BANCÁRIAS</v>
      </c>
    </row>
    <row r="89" spans="1:15" s="309" customFormat="1" ht="20.100000000000001" customHeight="1">
      <c r="A89" s="343">
        <v>812871100182713</v>
      </c>
      <c r="B89" s="299" t="s">
        <v>1260</v>
      </c>
      <c r="C89" s="300" t="str">
        <f>CAZUL!D86</f>
        <v>TARIFAS BANCÁRIAS</v>
      </c>
      <c r="D89" s="301" t="str">
        <f>CAZUL!N86</f>
        <v>14/10/2022</v>
      </c>
      <c r="E89" s="299" t="str">
        <f>INICIO!D$5</f>
        <v>HOSPITAL E MATERNIDADE SÃO LUCAS</v>
      </c>
      <c r="F89" s="302" t="str">
        <f>VLOOKUP(G89,FORNECEDOR!$A$1:$B$2500,2,FALSE)</f>
        <v>00.000.000/0001-91</v>
      </c>
      <c r="G89" s="303" t="str">
        <f>CAZUL!E86</f>
        <v>BANCO DO BRASIL</v>
      </c>
      <c r="H89" s="304" t="str">
        <f>VLOOKUP(O89,DESPESAS!A$1:D$5000,2,FALSE)</f>
        <v>04.07</v>
      </c>
      <c r="I89" s="304" t="str">
        <f>VLOOKUP(O89,DESPESAS!A$1:D$2034,3,FALSE)</f>
        <v>TARIFAS BANCARIAS</v>
      </c>
      <c r="J89" s="305">
        <f>CAZUL!F86</f>
        <v>0</v>
      </c>
      <c r="K89" s="306">
        <f>CAZUL!G86</f>
        <v>11</v>
      </c>
      <c r="L89" s="305">
        <f>CAZUL!H86</f>
        <v>0</v>
      </c>
      <c r="M89" s="299" t="s">
        <v>1261</v>
      </c>
      <c r="N89" s="307"/>
      <c r="O89" s="308" t="str">
        <f>CAZUL!C86</f>
        <v>TARIFAS BANCÁRIAS</v>
      </c>
    </row>
    <row r="90" spans="1:15" s="309" customFormat="1" ht="20.100000000000001" customHeight="1">
      <c r="A90" s="343">
        <v>812871100182714</v>
      </c>
      <c r="B90" s="299" t="s">
        <v>1260</v>
      </c>
      <c r="C90" s="300" t="str">
        <f>CAZUL!D87</f>
        <v>TARIFAS BANCÁRIAS</v>
      </c>
      <c r="D90" s="301" t="str">
        <f>CAZUL!N87</f>
        <v>14/10/2022</v>
      </c>
      <c r="E90" s="299" t="str">
        <f>INICIO!D$5</f>
        <v>HOSPITAL E MATERNIDADE SÃO LUCAS</v>
      </c>
      <c r="F90" s="302" t="str">
        <f>VLOOKUP(G90,FORNECEDOR!$A$1:$B$2500,2,FALSE)</f>
        <v>00.000.000/0001-91</v>
      </c>
      <c r="G90" s="303" t="str">
        <f>CAZUL!E87</f>
        <v>BANCO DO BRASIL</v>
      </c>
      <c r="H90" s="304" t="str">
        <f>VLOOKUP(O90,DESPESAS!A$1:D$5000,2,FALSE)</f>
        <v>04.07</v>
      </c>
      <c r="I90" s="304" t="str">
        <f>VLOOKUP(O90,DESPESAS!A$1:D$2034,3,FALSE)</f>
        <v>TARIFAS BANCARIAS</v>
      </c>
      <c r="J90" s="305">
        <f>CAZUL!F87</f>
        <v>0</v>
      </c>
      <c r="K90" s="306">
        <f>CAZUL!G87</f>
        <v>11</v>
      </c>
      <c r="L90" s="305">
        <f>CAZUL!H87</f>
        <v>0</v>
      </c>
      <c r="M90" s="299" t="s">
        <v>1261</v>
      </c>
      <c r="N90" s="307"/>
      <c r="O90" s="308" t="str">
        <f>CAZUL!C87</f>
        <v>TARIFAS BANCÁRIAS</v>
      </c>
    </row>
    <row r="91" spans="1:15" s="309" customFormat="1" ht="20.100000000000001" customHeight="1">
      <c r="A91" s="343">
        <v>812871100182715</v>
      </c>
      <c r="B91" s="299" t="s">
        <v>1260</v>
      </c>
      <c r="C91" s="300" t="str">
        <f>CAZUL!D88</f>
        <v>TARIFAS BANCÁRIAS</v>
      </c>
      <c r="D91" s="301" t="str">
        <f>CAZUL!N88</f>
        <v>14/10/2022</v>
      </c>
      <c r="E91" s="299" t="str">
        <f>INICIO!D$5</f>
        <v>HOSPITAL E MATERNIDADE SÃO LUCAS</v>
      </c>
      <c r="F91" s="302" t="str">
        <f>VLOOKUP(G91,FORNECEDOR!$A$1:$B$2500,2,FALSE)</f>
        <v>00.000.000/0001-91</v>
      </c>
      <c r="G91" s="303" t="str">
        <f>CAZUL!E88</f>
        <v>BANCO DO BRASIL</v>
      </c>
      <c r="H91" s="304" t="str">
        <f>VLOOKUP(O91,DESPESAS!A$1:D$5000,2,FALSE)</f>
        <v>04.07</v>
      </c>
      <c r="I91" s="304" t="str">
        <f>VLOOKUP(O91,DESPESAS!A$1:D$2034,3,FALSE)</f>
        <v>TARIFAS BANCARIAS</v>
      </c>
      <c r="J91" s="305">
        <f>CAZUL!F88</f>
        <v>0</v>
      </c>
      <c r="K91" s="306">
        <f>CAZUL!G88</f>
        <v>11</v>
      </c>
      <c r="L91" s="305">
        <f>CAZUL!H88</f>
        <v>0</v>
      </c>
      <c r="M91" s="299" t="s">
        <v>1261</v>
      </c>
      <c r="N91" s="307"/>
      <c r="O91" s="308" t="str">
        <f>CAZUL!C88</f>
        <v>TARIFAS BANCÁRIAS</v>
      </c>
    </row>
    <row r="92" spans="1:15" s="309" customFormat="1" ht="20.100000000000001" customHeight="1">
      <c r="A92" s="343">
        <v>812871100182716</v>
      </c>
      <c r="B92" s="299" t="s">
        <v>1260</v>
      </c>
      <c r="C92" s="300" t="str">
        <f>CAZUL!D89</f>
        <v>TARIFAS BANCÁRIAS</v>
      </c>
      <c r="D92" s="301" t="str">
        <f>CAZUL!N89</f>
        <v>14/10/2022</v>
      </c>
      <c r="E92" s="299" t="str">
        <f>INICIO!D$5</f>
        <v>HOSPITAL E MATERNIDADE SÃO LUCAS</v>
      </c>
      <c r="F92" s="302" t="str">
        <f>VLOOKUP(G92,FORNECEDOR!$A$1:$B$2500,2,FALSE)</f>
        <v>00.000.000/0001-91</v>
      </c>
      <c r="G92" s="303" t="str">
        <f>CAZUL!E89</f>
        <v>BANCO DO BRASIL</v>
      </c>
      <c r="H92" s="304" t="str">
        <f>VLOOKUP(O92,DESPESAS!A$1:D$5000,2,FALSE)</f>
        <v>04.07</v>
      </c>
      <c r="I92" s="304" t="str">
        <f>VLOOKUP(O92,DESPESAS!A$1:D$2034,3,FALSE)</f>
        <v>TARIFAS BANCARIAS</v>
      </c>
      <c r="J92" s="305">
        <f>CAZUL!F89</f>
        <v>0</v>
      </c>
      <c r="K92" s="306">
        <f>CAZUL!G89</f>
        <v>11</v>
      </c>
      <c r="L92" s="305">
        <f>CAZUL!H89</f>
        <v>0</v>
      </c>
      <c r="M92" s="299" t="s">
        <v>1261</v>
      </c>
      <c r="N92" s="307"/>
      <c r="O92" s="308" t="str">
        <f>CAZUL!C89</f>
        <v>TARIFAS BANCÁRIAS</v>
      </c>
    </row>
    <row r="93" spans="1:15" s="309" customFormat="1" ht="20.100000000000001" customHeight="1">
      <c r="A93" s="343">
        <v>812871100182717</v>
      </c>
      <c r="B93" s="299" t="s">
        <v>1260</v>
      </c>
      <c r="C93" s="300" t="str">
        <f>CAZUL!D90</f>
        <v>TARIFAS BANCÁRIAS</v>
      </c>
      <c r="D93" s="301" t="str">
        <f>CAZUL!N90</f>
        <v>14/10/2022</v>
      </c>
      <c r="E93" s="299" t="str">
        <f>INICIO!D$5</f>
        <v>HOSPITAL E MATERNIDADE SÃO LUCAS</v>
      </c>
      <c r="F93" s="302" t="str">
        <f>VLOOKUP(G93,FORNECEDOR!$A$1:$B$2500,2,FALSE)</f>
        <v>00.000.000/0001-91</v>
      </c>
      <c r="G93" s="303" t="str">
        <f>CAZUL!E90</f>
        <v>BANCO DO BRASIL</v>
      </c>
      <c r="H93" s="304" t="str">
        <f>VLOOKUP(O93,DESPESAS!A$1:D$5000,2,FALSE)</f>
        <v>04.07</v>
      </c>
      <c r="I93" s="304" t="str">
        <f>VLOOKUP(O93,DESPESAS!A$1:D$2034,3,FALSE)</f>
        <v>TARIFAS BANCARIAS</v>
      </c>
      <c r="J93" s="305">
        <f>CAZUL!F90</f>
        <v>0</v>
      </c>
      <c r="K93" s="306">
        <f>CAZUL!G90</f>
        <v>11</v>
      </c>
      <c r="L93" s="305">
        <f>CAZUL!H90</f>
        <v>0</v>
      </c>
      <c r="M93" s="299" t="s">
        <v>1261</v>
      </c>
      <c r="N93" s="307"/>
      <c r="O93" s="308" t="str">
        <f>CAZUL!C90</f>
        <v>TARIFAS BANCÁRIAS</v>
      </c>
    </row>
    <row r="94" spans="1:15" s="309" customFormat="1" ht="20.100000000000001" customHeight="1">
      <c r="A94" s="343">
        <v>812871100182718</v>
      </c>
      <c r="B94" s="299" t="s">
        <v>1260</v>
      </c>
      <c r="C94" s="300" t="str">
        <f>CAZUL!D91</f>
        <v>TARIFAS BANCÁRIAS</v>
      </c>
      <c r="D94" s="301" t="str">
        <f>CAZUL!N91</f>
        <v>14/10/2022</v>
      </c>
      <c r="E94" s="299" t="str">
        <f>INICIO!D$5</f>
        <v>HOSPITAL E MATERNIDADE SÃO LUCAS</v>
      </c>
      <c r="F94" s="302" t="str">
        <f>VLOOKUP(G94,FORNECEDOR!$A$1:$B$2500,2,FALSE)</f>
        <v>00.000.000/0001-91</v>
      </c>
      <c r="G94" s="303" t="str">
        <f>CAZUL!E91</f>
        <v>BANCO DO BRASIL</v>
      </c>
      <c r="H94" s="304" t="str">
        <f>VLOOKUP(O94,DESPESAS!A$1:D$5000,2,FALSE)</f>
        <v>04.07</v>
      </c>
      <c r="I94" s="304" t="str">
        <f>VLOOKUP(O94,DESPESAS!A$1:D$2034,3,FALSE)</f>
        <v>TARIFAS BANCARIAS</v>
      </c>
      <c r="J94" s="305">
        <f>CAZUL!F91</f>
        <v>0</v>
      </c>
      <c r="K94" s="306">
        <f>CAZUL!G91</f>
        <v>11</v>
      </c>
      <c r="L94" s="305">
        <f>CAZUL!H91</f>
        <v>0</v>
      </c>
      <c r="M94" s="299" t="s">
        <v>1261</v>
      </c>
      <c r="N94" s="307"/>
      <c r="O94" s="308" t="str">
        <f>CAZUL!C91</f>
        <v>TARIFAS BANCÁRIAS</v>
      </c>
    </row>
    <row r="95" spans="1:15" s="309" customFormat="1" ht="20.100000000000001" customHeight="1">
      <c r="A95" s="343">
        <v>812871100182720</v>
      </c>
      <c r="B95" s="299" t="s">
        <v>1260</v>
      </c>
      <c r="C95" s="300" t="str">
        <f>CAZUL!D92</f>
        <v>TARIFAS BANCÁRIAS</v>
      </c>
      <c r="D95" s="301" t="str">
        <f>CAZUL!N92</f>
        <v>14/10/2022</v>
      </c>
      <c r="E95" s="299" t="str">
        <f>INICIO!D$5</f>
        <v>HOSPITAL E MATERNIDADE SÃO LUCAS</v>
      </c>
      <c r="F95" s="302" t="str">
        <f>VLOOKUP(G95,FORNECEDOR!$A$1:$B$2500,2,FALSE)</f>
        <v>00.000.000/0001-91</v>
      </c>
      <c r="G95" s="303" t="str">
        <f>CAZUL!E92</f>
        <v>BANCO DO BRASIL</v>
      </c>
      <c r="H95" s="304" t="str">
        <f>VLOOKUP(O95,DESPESAS!A$1:D$5000,2,FALSE)</f>
        <v>04.07</v>
      </c>
      <c r="I95" s="304" t="str">
        <f>VLOOKUP(O95,DESPESAS!A$1:D$2034,3,FALSE)</f>
        <v>TARIFAS BANCARIAS</v>
      </c>
      <c r="J95" s="305">
        <f>CAZUL!F92</f>
        <v>0</v>
      </c>
      <c r="K95" s="306">
        <f>CAZUL!G92</f>
        <v>11</v>
      </c>
      <c r="L95" s="305">
        <f>CAZUL!H92</f>
        <v>0</v>
      </c>
      <c r="M95" s="299" t="s">
        <v>1261</v>
      </c>
      <c r="N95" s="307"/>
      <c r="O95" s="308" t="str">
        <f>CAZUL!C92</f>
        <v>TARIFAS BANCÁRIAS</v>
      </c>
    </row>
    <row r="96" spans="1:15" s="309" customFormat="1" ht="20.100000000000001" customHeight="1">
      <c r="A96" s="343">
        <v>812871100182721</v>
      </c>
      <c r="B96" s="299" t="s">
        <v>1260</v>
      </c>
      <c r="C96" s="300" t="str">
        <f>CAZUL!D93</f>
        <v>TARIFAS BANCÁRIAS</v>
      </c>
      <c r="D96" s="301" t="str">
        <f>CAZUL!N93</f>
        <v>14/10/2022</v>
      </c>
      <c r="E96" s="299" t="str">
        <f>INICIO!D$5</f>
        <v>HOSPITAL E MATERNIDADE SÃO LUCAS</v>
      </c>
      <c r="F96" s="302" t="str">
        <f>VLOOKUP(G96,FORNECEDOR!$A$1:$B$2500,2,FALSE)</f>
        <v>00.000.000/0001-91</v>
      </c>
      <c r="G96" s="303" t="str">
        <f>CAZUL!E93</f>
        <v>BANCO DO BRASIL</v>
      </c>
      <c r="H96" s="304" t="str">
        <f>VLOOKUP(O96,DESPESAS!A$1:D$5000,2,FALSE)</f>
        <v>04.07</v>
      </c>
      <c r="I96" s="304" t="str">
        <f>VLOOKUP(O96,DESPESAS!A$1:D$2034,3,FALSE)</f>
        <v>TARIFAS BANCARIAS</v>
      </c>
      <c r="J96" s="305">
        <f>CAZUL!F93</f>
        <v>0</v>
      </c>
      <c r="K96" s="306">
        <f>CAZUL!G93</f>
        <v>11</v>
      </c>
      <c r="L96" s="305">
        <f>CAZUL!H93</f>
        <v>0</v>
      </c>
      <c r="M96" s="299" t="s">
        <v>1261</v>
      </c>
      <c r="N96" s="307"/>
      <c r="O96" s="308" t="str">
        <f>CAZUL!C93</f>
        <v>TARIFAS BANCÁRIAS</v>
      </c>
    </row>
    <row r="97" spans="1:15" s="309" customFormat="1" ht="20.100000000000001" customHeight="1">
      <c r="A97" s="343">
        <v>812871100182722</v>
      </c>
      <c r="B97" s="299" t="s">
        <v>1260</v>
      </c>
      <c r="C97" s="300" t="str">
        <f>CAZUL!D94</f>
        <v>TARIFAS BANCÁRIAS</v>
      </c>
      <c r="D97" s="301" t="str">
        <f>CAZUL!N94</f>
        <v>14/10/2022</v>
      </c>
      <c r="E97" s="299" t="str">
        <f>INICIO!D$5</f>
        <v>HOSPITAL E MATERNIDADE SÃO LUCAS</v>
      </c>
      <c r="F97" s="302" t="str">
        <f>VLOOKUP(G97,FORNECEDOR!$A$1:$B$2500,2,FALSE)</f>
        <v>00.000.000/0001-91</v>
      </c>
      <c r="G97" s="303" t="str">
        <f>CAZUL!E94</f>
        <v>BANCO DO BRASIL</v>
      </c>
      <c r="H97" s="304" t="str">
        <f>VLOOKUP(O97,DESPESAS!A$1:D$5000,2,FALSE)</f>
        <v>04.07</v>
      </c>
      <c r="I97" s="304" t="str">
        <f>VLOOKUP(O97,DESPESAS!A$1:D$2034,3,FALSE)</f>
        <v>TARIFAS BANCARIAS</v>
      </c>
      <c r="J97" s="305">
        <f>CAZUL!F94</f>
        <v>0</v>
      </c>
      <c r="K97" s="306">
        <f>CAZUL!G94</f>
        <v>11</v>
      </c>
      <c r="L97" s="305">
        <f>CAZUL!H94</f>
        <v>0</v>
      </c>
      <c r="M97" s="299" t="s">
        <v>1261</v>
      </c>
      <c r="N97" s="307"/>
      <c r="O97" s="308" t="str">
        <f>CAZUL!C94</f>
        <v>TARIFAS BANCÁRIAS</v>
      </c>
    </row>
    <row r="98" spans="1:15" s="309" customFormat="1" ht="20.100000000000001" customHeight="1">
      <c r="A98" s="343">
        <v>812871100182723</v>
      </c>
      <c r="B98" s="299" t="s">
        <v>1260</v>
      </c>
      <c r="C98" s="300" t="str">
        <f>CAZUL!D95</f>
        <v>TARIFAS BANCÁRIAS</v>
      </c>
      <c r="D98" s="301" t="str">
        <f>CAZUL!N95</f>
        <v>14/10/2022</v>
      </c>
      <c r="E98" s="299" t="str">
        <f>INICIO!D$5</f>
        <v>HOSPITAL E MATERNIDADE SÃO LUCAS</v>
      </c>
      <c r="F98" s="302" t="str">
        <f>VLOOKUP(G98,FORNECEDOR!$A$1:$B$2500,2,FALSE)</f>
        <v>00.000.000/0001-91</v>
      </c>
      <c r="G98" s="303" t="str">
        <f>CAZUL!E95</f>
        <v>BANCO DO BRASIL</v>
      </c>
      <c r="H98" s="304" t="str">
        <f>VLOOKUP(O98,DESPESAS!A$1:D$5000,2,FALSE)</f>
        <v>04.07</v>
      </c>
      <c r="I98" s="304" t="str">
        <f>VLOOKUP(O98,DESPESAS!A$1:D$2034,3,FALSE)</f>
        <v>TARIFAS BANCARIAS</v>
      </c>
      <c r="J98" s="305">
        <f>CAZUL!F95</f>
        <v>0</v>
      </c>
      <c r="K98" s="306">
        <f>CAZUL!G95</f>
        <v>11</v>
      </c>
      <c r="L98" s="305">
        <f>CAZUL!H95</f>
        <v>0</v>
      </c>
      <c r="M98" s="299" t="s">
        <v>1261</v>
      </c>
      <c r="N98" s="307"/>
      <c r="O98" s="308" t="str">
        <f>CAZUL!C95</f>
        <v>TARIFAS BANCÁRIAS</v>
      </c>
    </row>
    <row r="99" spans="1:15" s="309" customFormat="1" ht="20.100000000000001" customHeight="1">
      <c r="A99" s="343">
        <v>862871200087386</v>
      </c>
      <c r="B99" s="299" t="s">
        <v>1260</v>
      </c>
      <c r="C99" s="300" t="str">
        <f>CAZUL!D96</f>
        <v>TARIFAS BANCÁRIAS</v>
      </c>
      <c r="D99" s="301" t="str">
        <f>CAZUL!N96</f>
        <v>14/10/2022</v>
      </c>
      <c r="E99" s="299" t="str">
        <f>INICIO!D$5</f>
        <v>HOSPITAL E MATERNIDADE SÃO LUCAS</v>
      </c>
      <c r="F99" s="302" t="str">
        <f>VLOOKUP(G99,FORNECEDOR!$A$1:$B$2500,2,FALSE)</f>
        <v>00.000.000/0001-91</v>
      </c>
      <c r="G99" s="303" t="str">
        <f>CAZUL!E96</f>
        <v>BANCO DO BRASIL</v>
      </c>
      <c r="H99" s="304" t="str">
        <f>VLOOKUP(O99,DESPESAS!A$1:D$5000,2,FALSE)</f>
        <v>04.07</v>
      </c>
      <c r="I99" s="304" t="str">
        <f>VLOOKUP(O99,DESPESAS!A$1:D$2034,3,FALSE)</f>
        <v>TARIFAS BANCARIAS</v>
      </c>
      <c r="J99" s="305">
        <f>CAZUL!F96</f>
        <v>0</v>
      </c>
      <c r="K99" s="306">
        <f>CAZUL!G96</f>
        <v>50</v>
      </c>
      <c r="L99" s="305">
        <f>CAZUL!H96</f>
        <v>0</v>
      </c>
      <c r="M99" s="299" t="s">
        <v>1261</v>
      </c>
      <c r="N99" s="307"/>
      <c r="O99" s="308" t="str">
        <f>CAZUL!C96</f>
        <v>TARIFAS BANCÁRIAS</v>
      </c>
    </row>
    <row r="100" spans="1:15" s="309" customFormat="1" ht="20.100000000000001" customHeight="1">
      <c r="A100" s="343">
        <v>812871100294460</v>
      </c>
      <c r="B100" s="299" t="s">
        <v>1260</v>
      </c>
      <c r="C100" s="300" t="str">
        <f>CAZUL!D97</f>
        <v>TARIFAS BANCÁRIAS</v>
      </c>
      <c r="D100" s="301" t="str">
        <f>CAZUL!N97</f>
        <v>14/10/2022</v>
      </c>
      <c r="E100" s="299" t="str">
        <f>INICIO!D$5</f>
        <v>HOSPITAL E MATERNIDADE SÃO LUCAS</v>
      </c>
      <c r="F100" s="302" t="str">
        <f>VLOOKUP(G100,FORNECEDOR!$A$1:$B$2500,2,FALSE)</f>
        <v>00.000.000/0001-91</v>
      </c>
      <c r="G100" s="303" t="str">
        <f>CAZUL!E97</f>
        <v>BANCO DO BRASIL</v>
      </c>
      <c r="H100" s="304" t="str">
        <f>VLOOKUP(O100,DESPESAS!A$1:D$5000,2,FALSE)</f>
        <v>04.07</v>
      </c>
      <c r="I100" s="304" t="str">
        <f>VLOOKUP(O100,DESPESAS!A$1:D$2034,3,FALSE)</f>
        <v>TARIFAS BANCARIAS</v>
      </c>
      <c r="J100" s="305">
        <f>CAZUL!F97</f>
        <v>0</v>
      </c>
      <c r="K100" s="306">
        <f>CAZUL!G97</f>
        <v>6.8</v>
      </c>
      <c r="L100" s="305">
        <f>CAZUL!H97</f>
        <v>176999.63999999978</v>
      </c>
      <c r="M100" s="299" t="s">
        <v>1261</v>
      </c>
      <c r="N100" s="307"/>
      <c r="O100" s="308" t="str">
        <f>CAZUL!C97</f>
        <v>TARIFAS BANCÁRIAS</v>
      </c>
    </row>
    <row r="101" spans="1:15" s="309" customFormat="1" ht="20.100000000000001" customHeight="1">
      <c r="A101" s="343">
        <v>554552000013978</v>
      </c>
      <c r="B101" s="299" t="s">
        <v>1260</v>
      </c>
      <c r="C101" s="300" t="str">
        <f>CAZUL!D98</f>
        <v>1/1NFS-e:57</v>
      </c>
      <c r="D101" s="301" t="str">
        <f>CAZUL!N98</f>
        <v>17/10/2022</v>
      </c>
      <c r="E101" s="299" t="str">
        <f>INICIO!D$5</f>
        <v>HOSPITAL E MATERNIDADE SÃO LUCAS</v>
      </c>
      <c r="F101" s="302" t="str">
        <f>VLOOKUP(G101,FORNECEDOR!$A$1:$B$2500,2,FALSE)</f>
        <v>31.569.686/0001-60</v>
      </c>
      <c r="G101" s="303" t="str">
        <f>CAZUL!E98</f>
        <v>CENTRO DE ESPECIALIDADES MEDICAS CLAUDIONOR FRANCELINO RIBEIRO LTDA</v>
      </c>
      <c r="H101" s="304" t="str">
        <f>VLOOKUP(O101,DESPESAS!A$1:D$5000,2,FALSE)</f>
        <v>03.21</v>
      </c>
      <c r="I101" s="304" t="str">
        <f>VLOOKUP(O101,DESPESAS!A$1:D$2034,3,FALSE)</f>
        <v>SERVIÇO MEDICO</v>
      </c>
      <c r="J101" s="305">
        <f>CAZUL!F98</f>
        <v>0</v>
      </c>
      <c r="K101" s="306">
        <f>CAZUL!G98</f>
        <v>604.80999999999995</v>
      </c>
      <c r="L101" s="305">
        <f>CAZUL!H98</f>
        <v>176394.82999999978</v>
      </c>
      <c r="M101" s="299" t="s">
        <v>1261</v>
      </c>
      <c r="N101" s="307"/>
      <c r="O101" s="308" t="str">
        <f>CAZUL!C98</f>
        <v>SERVIÇO MEDICO</v>
      </c>
    </row>
    <row r="102" spans="1:15" s="309" customFormat="1" ht="20.100000000000001" customHeight="1">
      <c r="A102" s="343">
        <v>101701</v>
      </c>
      <c r="B102" s="299" t="s">
        <v>1260</v>
      </c>
      <c r="C102" s="300" t="str">
        <f>CAZUL!D99</f>
        <v>1/1NFS-e:903</v>
      </c>
      <c r="D102" s="301" t="str">
        <f>CAZUL!N99</f>
        <v>17/10/2022</v>
      </c>
      <c r="E102" s="299" t="str">
        <f>INICIO!D$5</f>
        <v>HOSPITAL E MATERNIDADE SÃO LUCAS</v>
      </c>
      <c r="F102" s="302" t="str">
        <f>VLOOKUP(G102,FORNECEDOR!$A$1:$B$2500,2,FALSE)</f>
        <v>22.732.936/0001-40</v>
      </c>
      <c r="G102" s="303" t="str">
        <f>CAZUL!E99</f>
        <v>MIX ASSESSORIA MEDICA</v>
      </c>
      <c r="H102" s="304" t="str">
        <f>VLOOKUP(O102,DESPESAS!A$1:D$5000,2,FALSE)</f>
        <v>03.21</v>
      </c>
      <c r="I102" s="304" t="str">
        <f>VLOOKUP(O102,DESPESAS!A$1:D$2034,3,FALSE)</f>
        <v>SERVIÇO MEDICO</v>
      </c>
      <c r="J102" s="305">
        <f>CAZUL!F99</f>
        <v>0</v>
      </c>
      <c r="K102" s="306">
        <f>CAZUL!G99</f>
        <v>23501.5</v>
      </c>
      <c r="L102" s="305">
        <f>CAZUL!H99</f>
        <v>152893.32999999978</v>
      </c>
      <c r="M102" s="299" t="s">
        <v>1261</v>
      </c>
      <c r="N102" s="307"/>
      <c r="O102" s="308" t="str">
        <f>CAZUL!C99</f>
        <v>SERVIÇO MEDICO</v>
      </c>
    </row>
    <row r="103" spans="1:15" s="309" customFormat="1" ht="20.100000000000001" customHeight="1">
      <c r="A103" s="343">
        <v>101702</v>
      </c>
      <c r="B103" s="299" t="s">
        <v>1260</v>
      </c>
      <c r="C103" s="300" t="str">
        <f>CAZUL!D100</f>
        <v>1/1NFS-e:170</v>
      </c>
      <c r="D103" s="301" t="str">
        <f>CAZUL!N100</f>
        <v>17/10/2022</v>
      </c>
      <c r="E103" s="299" t="str">
        <f>INICIO!D$5</f>
        <v>HOSPITAL E MATERNIDADE SÃO LUCAS</v>
      </c>
      <c r="F103" s="302" t="str">
        <f>VLOOKUP(G103,FORNECEDOR!$A$1:$B$2500,2,FALSE)</f>
        <v>32.903.969/0001-69</v>
      </c>
      <c r="G103" s="303" t="str">
        <f>CAZUL!E100</f>
        <v>SERGIO LUIZ A. DE OLIVEIRA CLINICA</v>
      </c>
      <c r="H103" s="304" t="str">
        <f>VLOOKUP(O103,DESPESAS!A$1:D$5000,2,FALSE)</f>
        <v>03.21</v>
      </c>
      <c r="I103" s="304" t="str">
        <f>VLOOKUP(O103,DESPESAS!A$1:D$2034,3,FALSE)</f>
        <v>SERVIÇO MEDICO</v>
      </c>
      <c r="J103" s="305">
        <f>CAZUL!F100</f>
        <v>0</v>
      </c>
      <c r="K103" s="306">
        <f>CAZUL!G100</f>
        <v>8467.4</v>
      </c>
      <c r="L103" s="305">
        <f>CAZUL!H100</f>
        <v>0</v>
      </c>
      <c r="M103" s="299" t="s">
        <v>1261</v>
      </c>
      <c r="N103" s="307"/>
      <c r="O103" s="308" t="str">
        <f>CAZUL!C100</f>
        <v>SERVIÇO MEDICO</v>
      </c>
    </row>
    <row r="104" spans="1:15" s="309" customFormat="1" ht="20.100000000000001" customHeight="1">
      <c r="A104" s="343">
        <v>101703</v>
      </c>
      <c r="B104" s="299" t="s">
        <v>1260</v>
      </c>
      <c r="C104" s="300" t="str">
        <f>CAZUL!D101</f>
        <v>1/1NFS-e:120</v>
      </c>
      <c r="D104" s="301" t="str">
        <f>CAZUL!N101</f>
        <v>17/10/2022</v>
      </c>
      <c r="E104" s="299" t="str">
        <f>INICIO!D$5</f>
        <v>HOSPITAL E MATERNIDADE SÃO LUCAS</v>
      </c>
      <c r="F104" s="302" t="str">
        <f>VLOOKUP(G104,FORNECEDOR!$A$1:$B$2500,2,FALSE)</f>
        <v>29.315.856/0001-38</v>
      </c>
      <c r="G104" s="303" t="str">
        <f>CAZUL!E101</f>
        <v>CLINICA LUNA SAUDE DA MULHER LTDA</v>
      </c>
      <c r="H104" s="304" t="str">
        <f>VLOOKUP(O104,DESPESAS!A$1:D$5000,2,FALSE)</f>
        <v>03.21</v>
      </c>
      <c r="I104" s="304" t="str">
        <f>VLOOKUP(O104,DESPESAS!A$1:D$2034,3,FALSE)</f>
        <v>SERVIÇO MEDICO</v>
      </c>
      <c r="J104" s="305">
        <f>CAZUL!F101</f>
        <v>0</v>
      </c>
      <c r="K104" s="306">
        <f>CAZUL!G101</f>
        <v>9172.7199999999993</v>
      </c>
      <c r="L104" s="305">
        <f>CAZUL!H101</f>
        <v>0</v>
      </c>
      <c r="M104" s="299" t="s">
        <v>1261</v>
      </c>
      <c r="N104" s="307"/>
      <c r="O104" s="308" t="str">
        <f>CAZUL!C101</f>
        <v>SERVIÇO MEDICO</v>
      </c>
    </row>
    <row r="105" spans="1:15" s="309" customFormat="1" ht="20.100000000000001" customHeight="1">
      <c r="A105" s="343">
        <v>822901200340571</v>
      </c>
      <c r="B105" s="299" t="s">
        <v>1260</v>
      </c>
      <c r="C105" s="300" t="str">
        <f>CAZUL!D102</f>
        <v>TARIFAS BANCÁRIAS</v>
      </c>
      <c r="D105" s="301" t="str">
        <f>CAZUL!N102</f>
        <v>17/10/2022</v>
      </c>
      <c r="E105" s="299" t="str">
        <f>INICIO!D$5</f>
        <v>HOSPITAL E MATERNIDADE SÃO LUCAS</v>
      </c>
      <c r="F105" s="302" t="str">
        <f>VLOOKUP(G105,FORNECEDOR!$A$1:$B$2500,2,FALSE)</f>
        <v>00.000.000/0001-91</v>
      </c>
      <c r="G105" s="303" t="str">
        <f>CAZUL!E102</f>
        <v>BANCO DO BRASIL</v>
      </c>
      <c r="H105" s="304" t="str">
        <f>VLOOKUP(O105,DESPESAS!A$1:D$5000,2,FALSE)</f>
        <v>04.07</v>
      </c>
      <c r="I105" s="304" t="str">
        <f>VLOOKUP(O105,DESPESAS!A$1:D$2034,3,FALSE)</f>
        <v>TARIFAS BANCARIAS</v>
      </c>
      <c r="J105" s="305">
        <f>CAZUL!F102</f>
        <v>0</v>
      </c>
      <c r="K105" s="306">
        <f>CAZUL!G102</f>
        <v>11</v>
      </c>
      <c r="L105" s="305">
        <f>CAZUL!H102</f>
        <v>0</v>
      </c>
      <c r="M105" s="299" t="s">
        <v>1261</v>
      </c>
      <c r="N105" s="307"/>
      <c r="O105" s="308" t="str">
        <f>CAZUL!C102</f>
        <v>TARIFAS BANCÁRIAS</v>
      </c>
    </row>
    <row r="106" spans="1:15" s="309" customFormat="1" ht="20.100000000000001" customHeight="1">
      <c r="A106" s="343">
        <v>822901200340572</v>
      </c>
      <c r="B106" s="299" t="s">
        <v>1260</v>
      </c>
      <c r="C106" s="300" t="str">
        <f>CAZUL!D103</f>
        <v>TARIFAS BANCÁRIAS</v>
      </c>
      <c r="D106" s="301" t="str">
        <f>CAZUL!N103</f>
        <v>17/10/2022</v>
      </c>
      <c r="E106" s="299" t="str">
        <f>INICIO!D$5</f>
        <v>HOSPITAL E MATERNIDADE SÃO LUCAS</v>
      </c>
      <c r="F106" s="302" t="str">
        <f>VLOOKUP(G106,FORNECEDOR!$A$1:$B$2500,2,FALSE)</f>
        <v>00.000.000/0001-91</v>
      </c>
      <c r="G106" s="303" t="str">
        <f>CAZUL!E103</f>
        <v>BANCO DO BRASIL</v>
      </c>
      <c r="H106" s="304" t="str">
        <f>VLOOKUP(O106,DESPESAS!A$1:D$5000,2,FALSE)</f>
        <v>04.07</v>
      </c>
      <c r="I106" s="304" t="str">
        <f>VLOOKUP(O106,DESPESAS!A$1:D$2034,3,FALSE)</f>
        <v>TARIFAS BANCARIAS</v>
      </c>
      <c r="J106" s="305">
        <f>CAZUL!F103</f>
        <v>0</v>
      </c>
      <c r="K106" s="306">
        <f>CAZUL!G103</f>
        <v>11</v>
      </c>
      <c r="L106" s="305">
        <f>CAZUL!H103</f>
        <v>0</v>
      </c>
      <c r="M106" s="299" t="s">
        <v>1261</v>
      </c>
      <c r="N106" s="307"/>
      <c r="O106" s="308" t="str">
        <f>CAZUL!C103</f>
        <v>TARIFAS BANCÁRIAS</v>
      </c>
    </row>
    <row r="107" spans="1:15" s="309" customFormat="1" ht="20.100000000000001" customHeight="1">
      <c r="A107" s="343">
        <v>822901200340573</v>
      </c>
      <c r="B107" s="299" t="s">
        <v>1260</v>
      </c>
      <c r="C107" s="300" t="str">
        <f>CAZUL!D104</f>
        <v>TARIFAS BANCÁRIAS</v>
      </c>
      <c r="D107" s="301" t="str">
        <f>CAZUL!N104</f>
        <v>17/10/2022</v>
      </c>
      <c r="E107" s="299" t="str">
        <f>INICIO!D$5</f>
        <v>HOSPITAL E MATERNIDADE SÃO LUCAS</v>
      </c>
      <c r="F107" s="302" t="str">
        <f>VLOOKUP(G107,FORNECEDOR!$A$1:$B$2500,2,FALSE)</f>
        <v>00.000.000/0001-91</v>
      </c>
      <c r="G107" s="303" t="str">
        <f>CAZUL!E104</f>
        <v>BANCO DO BRASIL</v>
      </c>
      <c r="H107" s="304" t="str">
        <f>VLOOKUP(O107,DESPESAS!A$1:D$5000,2,FALSE)</f>
        <v>04.07</v>
      </c>
      <c r="I107" s="304" t="str">
        <f>VLOOKUP(O107,DESPESAS!A$1:D$2034,3,FALSE)</f>
        <v>TARIFAS BANCARIAS</v>
      </c>
      <c r="J107" s="305">
        <f>CAZUL!F104</f>
        <v>0</v>
      </c>
      <c r="K107" s="306">
        <f>CAZUL!G104</f>
        <v>11</v>
      </c>
      <c r="L107" s="305">
        <f>CAZUL!H104</f>
        <v>135220.20999999979</v>
      </c>
      <c r="M107" s="299" t="s">
        <v>1261</v>
      </c>
      <c r="N107" s="307"/>
      <c r="O107" s="308" t="str">
        <f>CAZUL!C104</f>
        <v>TARIFAS BANCÁRIAS</v>
      </c>
    </row>
    <row r="108" spans="1:15" s="309" customFormat="1" ht="20.100000000000001" customHeight="1">
      <c r="A108" s="343">
        <v>552811000123948</v>
      </c>
      <c r="B108" s="299" t="s">
        <v>1260</v>
      </c>
      <c r="C108" s="300" t="str">
        <f>CAZUL!D105</f>
        <v>1/1NF 145864</v>
      </c>
      <c r="D108" s="301" t="str">
        <f>CAZUL!N105</f>
        <v>18/10/2022</v>
      </c>
      <c r="E108" s="299" t="str">
        <f>INICIO!D$5</f>
        <v>HOSPITAL E MATERNIDADE SÃO LUCAS</v>
      </c>
      <c r="F108" s="302" t="str">
        <f>VLOOKUP(G108,FORNECEDOR!$A$1:$B$2500,2,FALSE)</f>
        <v>08.674.752/0001-40</v>
      </c>
      <c r="G108" s="303" t="str">
        <f>CAZUL!E105</f>
        <v>CIRURGICA MONTEBELLO LTDA 140</v>
      </c>
      <c r="H108" s="304" t="str">
        <f>VLOOKUP(O108,DESPESAS!A$1:D$5000,2,FALSE)</f>
        <v>02.01</v>
      </c>
      <c r="I108" s="304" t="str">
        <f>VLOOKUP(O108,DESPESAS!A$1:D$2034,3,FALSE)</f>
        <v>MEDICAMENTOS</v>
      </c>
      <c r="J108" s="305">
        <f>CAZUL!F105</f>
        <v>0</v>
      </c>
      <c r="K108" s="306">
        <f>CAZUL!G105</f>
        <v>3524.99</v>
      </c>
      <c r="L108" s="305">
        <f>CAZUL!H105</f>
        <v>131695.2199999998</v>
      </c>
      <c r="M108" s="299" t="s">
        <v>1261</v>
      </c>
      <c r="N108" s="307"/>
      <c r="O108" s="308" t="str">
        <f>CAZUL!C105</f>
        <v>MEDICAMENTOS</v>
      </c>
    </row>
    <row r="109" spans="1:15" s="309" customFormat="1" ht="20.100000000000001" customHeight="1">
      <c r="A109" s="343">
        <v>102019</v>
      </c>
      <c r="B109" s="299" t="s">
        <v>1260</v>
      </c>
      <c r="C109" s="300" t="str">
        <f>CAZUL!D106</f>
        <v>FATURA S02762</v>
      </c>
      <c r="D109" s="301" t="str">
        <f>CAZUL!N106</f>
        <v>20/10/2022</v>
      </c>
      <c r="E109" s="299" t="str">
        <f>INICIO!D$5</f>
        <v>HOSPITAL E MATERNIDADE SÃO LUCAS</v>
      </c>
      <c r="F109" s="302">
        <f>VLOOKUP(G109,FORNECEDOR!$A$1:$B$2500,2,FALSE)</f>
        <v>7366296000108</v>
      </c>
      <c r="G109" s="303" t="str">
        <f>CAZUL!E106</f>
        <v>NEO TECNOLOGIA DA INFORMATICA EIRELI</v>
      </c>
      <c r="H109" s="304" t="str">
        <f>VLOOKUP(O109,DESPESAS!A$1:D$5000,2,FALSE)</f>
        <v>03.23</v>
      </c>
      <c r="I109" s="304" t="str">
        <f>VLOOKUP(O109,DESPESAS!A$1:D$2034,3,FALSE)</f>
        <v>LOCAÇAO DE EQUIPAMENTOS DE INFORMATICA</v>
      </c>
      <c r="J109" s="305">
        <f>CAZUL!F106</f>
        <v>0</v>
      </c>
      <c r="K109" s="306">
        <f>CAZUL!G106</f>
        <v>7489.08</v>
      </c>
      <c r="L109" s="305">
        <f>CAZUL!H106</f>
        <v>0</v>
      </c>
      <c r="M109" s="299" t="s">
        <v>1261</v>
      </c>
      <c r="N109" s="307"/>
      <c r="O109" s="308" t="str">
        <f>CAZUL!C106</f>
        <v>LOCAÇAO DE EQUIPAMENTOS DE INFORMATICA</v>
      </c>
    </row>
    <row r="110" spans="1:15" s="309" customFormat="1" ht="20.100000000000001" customHeight="1">
      <c r="A110" s="343">
        <v>102025</v>
      </c>
      <c r="B110" s="299" t="s">
        <v>1260</v>
      </c>
      <c r="C110" s="300" t="str">
        <f>CAZUL!D107</f>
        <v>FATURA 583</v>
      </c>
      <c r="D110" s="301" t="str">
        <f>CAZUL!N107</f>
        <v>20/10/2022</v>
      </c>
      <c r="E110" s="299" t="str">
        <f>INICIO!D$5</f>
        <v>HOSPITAL E MATERNIDADE SÃO LUCAS</v>
      </c>
      <c r="F110" s="302" t="str">
        <f>VLOOKUP(G110,FORNECEDOR!$A$1:$B$2500,2,FALSE)</f>
        <v>01.476.404/0001-19</v>
      </c>
      <c r="G110" s="303" t="str">
        <f>CAZUL!E107</f>
        <v>TSI LOCACOES LTDA</v>
      </c>
      <c r="H110" s="304" t="str">
        <f>VLOOKUP(O110,DESPESAS!A$1:D$5000,2,FALSE)</f>
        <v>03.23</v>
      </c>
      <c r="I110" s="304" t="str">
        <f>VLOOKUP(O110,DESPESAS!A$1:D$2034,3,FALSE)</f>
        <v>LOCAÇAO DE EQUIPAMENTOS DE INFORMATICA</v>
      </c>
      <c r="J110" s="305">
        <f>CAZUL!F107</f>
        <v>0</v>
      </c>
      <c r="K110" s="306">
        <f>CAZUL!G107</f>
        <v>3939</v>
      </c>
      <c r="L110" s="305">
        <f>CAZUL!H107</f>
        <v>0</v>
      </c>
      <c r="M110" s="299" t="s">
        <v>1261</v>
      </c>
      <c r="N110" s="307"/>
      <c r="O110" s="308" t="str">
        <f>CAZUL!C107</f>
        <v>LOCAÇAO DE EQUIPAMENTOS DE INFORMATICA</v>
      </c>
    </row>
    <row r="111" spans="1:15" s="309" customFormat="1" ht="20.100000000000001" customHeight="1">
      <c r="A111" s="343">
        <v>551598000053166</v>
      </c>
      <c r="B111" s="299" t="s">
        <v>1260</v>
      </c>
      <c r="C111" s="300" t="str">
        <f>CAZUL!D108</f>
        <v>FATURA 092022</v>
      </c>
      <c r="D111" s="301" t="str">
        <f>CAZUL!N108</f>
        <v>20/10/2022</v>
      </c>
      <c r="E111" s="299" t="str">
        <f>INICIO!D$5</f>
        <v>HOSPITAL E MATERNIDADE SÃO LUCAS</v>
      </c>
      <c r="F111" s="302" t="str">
        <f>VLOOKUP(G111,FORNECEDOR!$A$1:$B$2500,2,FALSE)</f>
        <v>27.520.585/0001-27</v>
      </c>
      <c r="G111" s="303" t="str">
        <f>CAZUL!E108</f>
        <v>PISO FORT LOCACOES E SERVICOS</v>
      </c>
      <c r="H111" s="304" t="str">
        <f>VLOOKUP(O111,DESPESAS!A$1:D$5000,2,FALSE)</f>
        <v>03.22</v>
      </c>
      <c r="I111" s="304" t="str">
        <f>VLOOKUP(O111,DESPESAS!A$1:D$2034,3,FALSE)</f>
        <v>LOCAÇAO DE EQUIPAMENTOS EM GERAL</v>
      </c>
      <c r="J111" s="305">
        <f>CAZUL!F108</f>
        <v>0</v>
      </c>
      <c r="K111" s="306">
        <f>CAZUL!G108</f>
        <v>5399</v>
      </c>
      <c r="L111" s="305">
        <f>CAZUL!H108</f>
        <v>0</v>
      </c>
      <c r="M111" s="299" t="s">
        <v>1261</v>
      </c>
      <c r="N111" s="307"/>
      <c r="O111" s="308" t="str">
        <f>CAZUL!C108</f>
        <v>LOCAÇAO DE EQUIPAMENTOS</v>
      </c>
    </row>
    <row r="112" spans="1:15" s="309" customFormat="1" ht="20.100000000000001" customHeight="1">
      <c r="A112" s="310">
        <v>551523000051549</v>
      </c>
      <c r="B112" s="299" t="s">
        <v>1260</v>
      </c>
      <c r="C112" s="300" t="str">
        <f>CAZUL!D109</f>
        <v>INSS S/ FOLHA COMP. 09/2022</v>
      </c>
      <c r="D112" s="301" t="str">
        <f>CAZUL!N109</f>
        <v>20/10/2022</v>
      </c>
      <c r="E112" s="299" t="str">
        <f>INICIO!D$5</f>
        <v>HOSPITAL E MATERNIDADE SÃO LUCAS</v>
      </c>
      <c r="F112" s="302" t="str">
        <f>VLOOKUP(G112,FORNECEDOR!$A$1:$B$2500,2,FALSE)</f>
        <v>00.394.460/0058-87</v>
      </c>
      <c r="G112" s="303" t="str">
        <f>CAZUL!E109</f>
        <v>GPS - GUIA DA PREVIDENCIA SOCIAL</v>
      </c>
      <c r="H112" s="304" t="str">
        <f>VLOOKUP(O112,DESPESAS!A$1:D$5000,2,FALSE)</f>
        <v>01.05</v>
      </c>
      <c r="I112" s="304" t="str">
        <f>VLOOKUP(O112,DESPESAS!A$1:D$2034,3,FALSE)</f>
        <v>ENCARGOS</v>
      </c>
      <c r="J112" s="305">
        <f>CAZUL!F109</f>
        <v>0</v>
      </c>
      <c r="K112" s="306">
        <f>CAZUL!G109</f>
        <v>27244</v>
      </c>
      <c r="L112" s="305">
        <f>CAZUL!H109</f>
        <v>0</v>
      </c>
      <c r="M112" s="299" t="s">
        <v>1261</v>
      </c>
      <c r="N112" s="307"/>
      <c r="O112" s="308" t="str">
        <f>CAZUL!C109</f>
        <v>INSS SOBRE SALARIOS - GPS</v>
      </c>
    </row>
    <row r="113" spans="1:15" s="309" customFormat="1" ht="20.100000000000001" customHeight="1">
      <c r="A113" s="310">
        <v>102020</v>
      </c>
      <c r="B113" s="299" t="s">
        <v>1260</v>
      </c>
      <c r="C113" s="300" t="str">
        <f>CAZUL!D110</f>
        <v>PEDIDO Nº 4095519</v>
      </c>
      <c r="D113" s="301" t="str">
        <f>CAZUL!N110</f>
        <v>20/10/2022</v>
      </c>
      <c r="E113" s="299" t="str">
        <f>INICIO!D$5</f>
        <v>HOSPITAL E MATERNIDADE SÃO LUCAS</v>
      </c>
      <c r="F113" s="302" t="str">
        <f>VLOOKUP(G113,FORNECEDOR!$A$1:$B$2500,2,FALSE)</f>
        <v>07.341.423/0001-14</v>
      </c>
      <c r="G113" s="303" t="str">
        <f>CAZUL!E110</f>
        <v>TRANSPORTE DE PASSAGEIROS DO ESTADO DE CEARÁ</v>
      </c>
      <c r="H113" s="304" t="str">
        <f>VLOOKUP(O113,DESPESAS!A$1:D$5000,2,FALSE)</f>
        <v>03.42</v>
      </c>
      <c r="I113" s="304" t="str">
        <f>VLOOKUP(O113,DESPESAS!A$1:D$2034,3,FALSE)</f>
        <v>VALE TRANSPORTE</v>
      </c>
      <c r="J113" s="305">
        <f>CAZUL!F110</f>
        <v>0</v>
      </c>
      <c r="K113" s="306">
        <f>CAZUL!G110</f>
        <v>999.6</v>
      </c>
      <c r="L113" s="305">
        <f>CAZUL!H110</f>
        <v>0</v>
      </c>
      <c r="M113" s="299" t="s">
        <v>1261</v>
      </c>
      <c r="N113" s="307"/>
      <c r="O113" s="308" t="str">
        <f>CAZUL!C110</f>
        <v>VALE TRANSPORTE</v>
      </c>
    </row>
    <row r="114" spans="1:15" s="309" customFormat="1" ht="20.100000000000001" customHeight="1">
      <c r="A114" s="310">
        <v>102009</v>
      </c>
      <c r="B114" s="299" t="s">
        <v>1260</v>
      </c>
      <c r="C114" s="300" t="str">
        <f>CAZUL!D111</f>
        <v>IRRF S FOLHA COMP. 09/2022</v>
      </c>
      <c r="D114" s="301" t="str">
        <f>CAZUL!N111</f>
        <v>20/10/2022</v>
      </c>
      <c r="E114" s="299" t="str">
        <f>INICIO!D$5</f>
        <v>HOSPITAL E MATERNIDADE SÃO LUCAS</v>
      </c>
      <c r="F114" s="302" t="str">
        <f>VLOOKUP(G114,FORNECEDOR!$A$1:$B$2500,2,FALSE)</f>
        <v>00.394.460/0058-87</v>
      </c>
      <c r="G114" s="303" t="str">
        <f>CAZUL!E111</f>
        <v>SECRETARIA DA RECEITA FEDERAL DO BRASIL</v>
      </c>
      <c r="H114" s="304" t="str">
        <f>VLOOKUP(O114,DESPESAS!A$1:D$5000,2,FALSE)</f>
        <v>01.05</v>
      </c>
      <c r="I114" s="304" t="str">
        <f>VLOOKUP(O114,DESPESAS!A$1:D$2034,3,FALSE)</f>
        <v>ENCARGOS</v>
      </c>
      <c r="J114" s="305">
        <f>CAZUL!F111</f>
        <v>0</v>
      </c>
      <c r="K114" s="306">
        <f>CAZUL!G111</f>
        <v>8913.92</v>
      </c>
      <c r="L114" s="305">
        <f>CAZUL!H111</f>
        <v>0</v>
      </c>
      <c r="M114" s="299" t="s">
        <v>1261</v>
      </c>
      <c r="N114" s="307"/>
      <c r="O114" s="308" t="str">
        <f>CAZUL!C111</f>
        <v>IRRF S/ SALARIOS - DARF 0561</v>
      </c>
    </row>
    <row r="115" spans="1:15" s="309" customFormat="1" ht="20.100000000000001" customHeight="1">
      <c r="A115" s="310">
        <v>102012</v>
      </c>
      <c r="B115" s="299" t="s">
        <v>1260</v>
      </c>
      <c r="C115" s="300" t="str">
        <f>CAZUL!D112</f>
        <v>FATURA COMP. 09/2022</v>
      </c>
      <c r="D115" s="301" t="str">
        <f>CAZUL!N112</f>
        <v>20/10/2022</v>
      </c>
      <c r="E115" s="299" t="str">
        <f>INICIO!D$5</f>
        <v>HOSPITAL E MATERNIDADE SÃO LUCAS</v>
      </c>
      <c r="F115" s="302" t="str">
        <f>VLOOKUP(G115,FORNECEDOR!$A$1:$B$2500,2,FALSE)</f>
        <v> 07.040.108/0001-57</v>
      </c>
      <c r="G115" s="303" t="str">
        <f>CAZUL!E112</f>
        <v>COMPANHIA DE AGUA E ESGOTO DO CEARA CAGECE</v>
      </c>
      <c r="H115" s="304" t="str">
        <f>VLOOKUP(O115,DESPESAS!A$1:D$5000,2,FALSE)</f>
        <v>03.17</v>
      </c>
      <c r="I115" s="304" t="str">
        <f>VLOOKUP(O115,DESPESAS!A$1:D$2034,3,FALSE)</f>
        <v>AGUA/ESGOTO</v>
      </c>
      <c r="J115" s="305">
        <f>CAZUL!F112</f>
        <v>0</v>
      </c>
      <c r="K115" s="306">
        <f>CAZUL!G112</f>
        <v>8042.1</v>
      </c>
      <c r="L115" s="305">
        <f>CAZUL!H112</f>
        <v>69668.519999999786</v>
      </c>
      <c r="M115" s="299" t="s">
        <v>1261</v>
      </c>
      <c r="N115" s="307"/>
      <c r="O115" s="308" t="str">
        <f>CAZUL!C112</f>
        <v>AGUA E SANEAMENTO</v>
      </c>
    </row>
    <row r="116" spans="1:15" s="309" customFormat="1" ht="20.100000000000001" customHeight="1">
      <c r="A116" s="310">
        <v>551598510008677</v>
      </c>
      <c r="B116" s="299" t="s">
        <v>1260</v>
      </c>
      <c r="C116" s="300" t="str">
        <f>CAZUL!D113</f>
        <v>3/5 Acordo Extrajudicial</v>
      </c>
      <c r="D116" s="301" t="str">
        <f>CAZUL!N113</f>
        <v>20/10/2022</v>
      </c>
      <c r="E116" s="299" t="str">
        <f>INICIO!D$5</f>
        <v>HOSPITAL E MATERNIDADE SÃO LUCAS</v>
      </c>
      <c r="F116" s="302" t="str">
        <f>VLOOKUP(G116,FORNECEDOR!$A$1:$B$2500,2,FALSE)</f>
        <v>927.211.843-34</v>
      </c>
      <c r="G116" s="303" t="str">
        <f>CAZUL!E113</f>
        <v>JOSBERTO CALIXTO PEREIRA</v>
      </c>
      <c r="H116" s="304" t="str">
        <f>VLOOKUP(O116,DESPESAS!A$1:D$5000,2,FALSE)</f>
        <v>01.03</v>
      </c>
      <c r="I116" s="304" t="str">
        <f>VLOOKUP(O116,DESPESAS!A$1:D$2034,3,FALSE)</f>
        <v>RESCISOES</v>
      </c>
      <c r="J116" s="305">
        <f>CAZUL!F113</f>
        <v>0</v>
      </c>
      <c r="K116" s="306">
        <f>CAZUL!G113</f>
        <v>5473.79</v>
      </c>
      <c r="L116" s="305">
        <f>CAZUL!H113</f>
        <v>0</v>
      </c>
      <c r="M116" s="299" t="s">
        <v>1261</v>
      </c>
      <c r="N116" s="307"/>
      <c r="O116" s="308" t="str">
        <f>CAZUL!C113</f>
        <v>RESCISOES</v>
      </c>
    </row>
    <row r="117" spans="1:15" s="309" customFormat="1" ht="20.100000000000001" customHeight="1">
      <c r="A117" s="310">
        <v>550433000077805</v>
      </c>
      <c r="B117" s="299" t="s">
        <v>1260</v>
      </c>
      <c r="C117" s="300" t="str">
        <f>CAZUL!D114</f>
        <v>3/3 Acordo Extrajudicial</v>
      </c>
      <c r="D117" s="301" t="str">
        <f>CAZUL!N114</f>
        <v>20/10/2022</v>
      </c>
      <c r="E117" s="299" t="str">
        <f>INICIO!D$5</f>
        <v>HOSPITAL E MATERNIDADE SÃO LUCAS</v>
      </c>
      <c r="F117" s="302" t="str">
        <f>VLOOKUP(G117,FORNECEDOR!$A$1:$B$2500,2,FALSE)</f>
        <v>056.626.843-40</v>
      </c>
      <c r="G117" s="303" t="str">
        <f>CAZUL!E114</f>
        <v>MARIANA RAQUEL DE MORAIS PINHEIRO HORTA COELHO</v>
      </c>
      <c r="H117" s="304" t="str">
        <f>VLOOKUP(O117,DESPESAS!A$1:D$5000,2,FALSE)</f>
        <v>01.03</v>
      </c>
      <c r="I117" s="304" t="str">
        <f>VLOOKUP(O117,DESPESAS!A$1:D$2034,3,FALSE)</f>
        <v>RESCISOES</v>
      </c>
      <c r="J117" s="305">
        <f>CAZUL!F114</f>
        <v>0</v>
      </c>
      <c r="K117" s="306">
        <f>CAZUL!G114</f>
        <v>5703.86</v>
      </c>
      <c r="L117" s="305">
        <f>CAZUL!H114</f>
        <v>58490.869999999784</v>
      </c>
      <c r="M117" s="299" t="s">
        <v>1261</v>
      </c>
      <c r="N117" s="307"/>
      <c r="O117" s="308" t="str">
        <f>CAZUL!C114</f>
        <v>RESCISOES</v>
      </c>
    </row>
    <row r="118" spans="1:15" s="309" customFormat="1" ht="20.100000000000001" customHeight="1">
      <c r="A118" s="310">
        <v>102007</v>
      </c>
      <c r="B118" s="299" t="s">
        <v>1260</v>
      </c>
      <c r="C118" s="300" t="str">
        <f>CAZUL!D115</f>
        <v>IRRF retido sobre Compra 572 - VITAI</v>
      </c>
      <c r="D118" s="301" t="str">
        <f>CAZUL!N115</f>
        <v>20/10/2022</v>
      </c>
      <c r="E118" s="299" t="str">
        <f>INICIO!D$5</f>
        <v>HOSPITAL E MATERNIDADE SÃO LUCAS</v>
      </c>
      <c r="F118" s="302" t="str">
        <f>VLOOKUP(G118,FORNECEDOR!$A$1:$B$2500,2,FALSE)</f>
        <v>00.394.460/0058-87</v>
      </c>
      <c r="G118" s="303" t="str">
        <f>CAZUL!E115</f>
        <v>SECRETARIA DA RECEITA FEDERAL DO BRASIL</v>
      </c>
      <c r="H118" s="304" t="str">
        <f>VLOOKUP(O118,DESPESAS!A$1:D$5000,2,FALSE)</f>
        <v>03.30</v>
      </c>
      <c r="I118" s="304" t="str">
        <f>VLOOKUP(O118,DESPESAS!A$1:D$2034,3,FALSE)</f>
        <v>IR SOBRE PRESTAÇÃO DE SERVIÇOS</v>
      </c>
      <c r="J118" s="305">
        <f>CAZUL!F115</f>
        <v>0</v>
      </c>
      <c r="K118" s="306">
        <f>CAZUL!G115</f>
        <v>114</v>
      </c>
      <c r="L118" s="305">
        <f>CAZUL!H115</f>
        <v>0</v>
      </c>
      <c r="M118" s="299" t="s">
        <v>1261</v>
      </c>
      <c r="N118" s="307"/>
      <c r="O118" s="308" t="str">
        <f>CAZUL!C115</f>
        <v>Retenção - Darf 1708 - IRRF</v>
      </c>
    </row>
    <row r="119" spans="1:15" s="309" customFormat="1" ht="20.100000000000001" customHeight="1">
      <c r="A119" s="310">
        <v>102008</v>
      </c>
      <c r="B119" s="299" t="s">
        <v>1260</v>
      </c>
      <c r="C119" s="300" t="str">
        <f>CAZUL!D116</f>
        <v>PIS/COFINS/CSLL retido sobre Compra 572 - VITAI</v>
      </c>
      <c r="D119" s="301" t="str">
        <f>CAZUL!N116</f>
        <v>20/10/2022</v>
      </c>
      <c r="E119" s="299" t="str">
        <f>INICIO!D$5</f>
        <v>HOSPITAL E MATERNIDADE SÃO LUCAS</v>
      </c>
      <c r="F119" s="302" t="str">
        <f>VLOOKUP(G119,FORNECEDOR!$A$1:$B$2500,2,FALSE)</f>
        <v>00.394.460/0058-87</v>
      </c>
      <c r="G119" s="303" t="str">
        <f>CAZUL!E116</f>
        <v>SECRETARIA DA RECEITA FEDERAL DO BRASIL</v>
      </c>
      <c r="H119" s="304" t="str">
        <f>VLOOKUP(O119,DESPESAS!A$1:D$5000,2,FALSE)</f>
        <v>03.28</v>
      </c>
      <c r="I119" s="304" t="str">
        <f>VLOOKUP(O119,DESPESAS!A$1:D$2034,3,FALSE)</f>
        <v>PIS/COFINS/CSLL</v>
      </c>
      <c r="J119" s="305">
        <f>CAZUL!F116</f>
        <v>0</v>
      </c>
      <c r="K119" s="306">
        <f>CAZUL!G116</f>
        <v>353.4</v>
      </c>
      <c r="L119" s="305">
        <f>CAZUL!H116</f>
        <v>0</v>
      </c>
      <c r="M119" s="299" t="s">
        <v>1261</v>
      </c>
      <c r="N119" s="307"/>
      <c r="O119" s="308" t="str">
        <f>CAZUL!C116</f>
        <v>Retenção - Darf 5952 - PIS/COFINS/CSLL</v>
      </c>
    </row>
    <row r="120" spans="1:15" s="309" customFormat="1" ht="20.100000000000001" customHeight="1">
      <c r="A120" s="310">
        <v>102007</v>
      </c>
      <c r="B120" s="299" t="s">
        <v>1260</v>
      </c>
      <c r="C120" s="300" t="str">
        <f>CAZUL!D117</f>
        <v>IRRF retido sobre Compra 227 - PEDIATRICE</v>
      </c>
      <c r="D120" s="301" t="str">
        <f>CAZUL!N117</f>
        <v>20/10/2022</v>
      </c>
      <c r="E120" s="299" t="str">
        <f>INICIO!D$5</f>
        <v>HOSPITAL E MATERNIDADE SÃO LUCAS</v>
      </c>
      <c r="F120" s="302" t="str">
        <f>VLOOKUP(G120,FORNECEDOR!$A$1:$B$2500,2,FALSE)</f>
        <v>00.394.460/0058-87</v>
      </c>
      <c r="G120" s="303" t="str">
        <f>CAZUL!E117</f>
        <v>SECRETARIA DA RECEITA FEDERAL DO BRASIL</v>
      </c>
      <c r="H120" s="304" t="str">
        <f>VLOOKUP(O120,DESPESAS!A$1:D$5000,2,FALSE)</f>
        <v>03.30</v>
      </c>
      <c r="I120" s="304" t="str">
        <f>VLOOKUP(O120,DESPESAS!A$1:D$2034,3,FALSE)</f>
        <v>IR SOBRE PRESTAÇÃO DE SERVIÇOS</v>
      </c>
      <c r="J120" s="305">
        <f>CAZUL!F117</f>
        <v>0</v>
      </c>
      <c r="K120" s="306">
        <f>CAZUL!G117</f>
        <v>582.44000000000005</v>
      </c>
      <c r="L120" s="305">
        <f>CAZUL!H117</f>
        <v>0</v>
      </c>
      <c r="M120" s="299" t="s">
        <v>1261</v>
      </c>
      <c r="N120" s="307"/>
      <c r="O120" s="308" t="str">
        <f>CAZUL!C117</f>
        <v>Retenção - Darf 1708 - IRRF</v>
      </c>
    </row>
    <row r="121" spans="1:15" s="309" customFormat="1" ht="20.100000000000001" customHeight="1">
      <c r="A121" s="310">
        <v>102008</v>
      </c>
      <c r="B121" s="299" t="s">
        <v>1260</v>
      </c>
      <c r="C121" s="300" t="str">
        <f>CAZUL!D118</f>
        <v>PIS/COFINS/CSLL retido sobre Compra 227 - PEDIATRICE</v>
      </c>
      <c r="D121" s="301" t="str">
        <f>CAZUL!N118</f>
        <v>20/10/2022</v>
      </c>
      <c r="E121" s="299" t="str">
        <f>INICIO!D$5</f>
        <v>HOSPITAL E MATERNIDADE SÃO LUCAS</v>
      </c>
      <c r="F121" s="302" t="str">
        <f>VLOOKUP(G121,FORNECEDOR!$A$1:$B$2500,2,FALSE)</f>
        <v>00.394.460/0058-87</v>
      </c>
      <c r="G121" s="303" t="str">
        <f>CAZUL!E118</f>
        <v>SECRETARIA DA RECEITA FEDERAL DO BRASIL</v>
      </c>
      <c r="H121" s="304" t="str">
        <f>VLOOKUP(O121,DESPESAS!A$1:D$5000,2,FALSE)</f>
        <v>03.28</v>
      </c>
      <c r="I121" s="304" t="str">
        <f>VLOOKUP(O121,DESPESAS!A$1:D$2034,3,FALSE)</f>
        <v>PIS/COFINS/CSLL</v>
      </c>
      <c r="J121" s="305">
        <f>CAZUL!F118</f>
        <v>0</v>
      </c>
      <c r="K121" s="306">
        <f>CAZUL!G118</f>
        <v>1805.55</v>
      </c>
      <c r="L121" s="305">
        <f>CAZUL!H118</f>
        <v>0</v>
      </c>
      <c r="M121" s="299" t="s">
        <v>1261</v>
      </c>
      <c r="N121" s="307"/>
      <c r="O121" s="308" t="str">
        <f>CAZUL!C118</f>
        <v>Retenção - Darf 5952 - PIS/COFINS/CSLL</v>
      </c>
    </row>
    <row r="122" spans="1:15" s="309" customFormat="1" ht="20.100000000000001" customHeight="1">
      <c r="A122" s="310">
        <v>102007</v>
      </c>
      <c r="B122" s="299" t="s">
        <v>1260</v>
      </c>
      <c r="C122" s="300" t="str">
        <f>CAZUL!D119</f>
        <v>IRRF retido sobre Compra 12 - JHFM</v>
      </c>
      <c r="D122" s="301" t="str">
        <f>CAZUL!N119</f>
        <v>20/10/2022</v>
      </c>
      <c r="E122" s="299" t="str">
        <f>INICIO!D$5</f>
        <v>HOSPITAL E MATERNIDADE SÃO LUCAS</v>
      </c>
      <c r="F122" s="302" t="str">
        <f>VLOOKUP(G122,FORNECEDOR!$A$1:$B$2500,2,FALSE)</f>
        <v>00.394.460/0058-87</v>
      </c>
      <c r="G122" s="303" t="str">
        <f>CAZUL!E119</f>
        <v>SECRETARIA DA RECEITA FEDERAL DO BRASIL</v>
      </c>
      <c r="H122" s="304" t="str">
        <f>VLOOKUP(O122,DESPESAS!A$1:D$5000,2,FALSE)</f>
        <v>03.30</v>
      </c>
      <c r="I122" s="304" t="str">
        <f>VLOOKUP(O122,DESPESAS!A$1:D$2034,3,FALSE)</f>
        <v>IR SOBRE PRESTAÇÃO DE SERVIÇOS</v>
      </c>
      <c r="J122" s="305">
        <f>CAZUL!F119</f>
        <v>0</v>
      </c>
      <c r="K122" s="306">
        <f>CAZUL!G119</f>
        <v>1886.44</v>
      </c>
      <c r="L122" s="305">
        <f>CAZUL!H119</f>
        <v>0</v>
      </c>
      <c r="M122" s="299" t="s">
        <v>1261</v>
      </c>
      <c r="N122" s="307"/>
      <c r="O122" s="308" t="str">
        <f>CAZUL!C119</f>
        <v>Retenção - Darf 1708 - IRRF</v>
      </c>
    </row>
    <row r="123" spans="1:15" s="309" customFormat="1" ht="20.100000000000001" customHeight="1">
      <c r="A123" s="310">
        <v>102008</v>
      </c>
      <c r="B123" s="299" t="s">
        <v>1260</v>
      </c>
      <c r="C123" s="300" t="str">
        <f>CAZUL!D120</f>
        <v>PIS/COFINS/CSLL retido sobre Compra 12 - JHFM</v>
      </c>
      <c r="D123" s="301" t="str">
        <f>CAZUL!N120</f>
        <v>20/10/2022</v>
      </c>
      <c r="E123" s="299" t="str">
        <f>INICIO!D$5</f>
        <v>HOSPITAL E MATERNIDADE SÃO LUCAS</v>
      </c>
      <c r="F123" s="302" t="str">
        <f>VLOOKUP(G123,FORNECEDOR!$A$1:$B$2500,2,FALSE)</f>
        <v>00.394.460/0058-87</v>
      </c>
      <c r="G123" s="303" t="str">
        <f>CAZUL!E120</f>
        <v>SECRETARIA DA RECEITA FEDERAL DO BRASIL</v>
      </c>
      <c r="H123" s="304" t="str">
        <f>VLOOKUP(O123,DESPESAS!A$1:D$5000,2,FALSE)</f>
        <v>03.28</v>
      </c>
      <c r="I123" s="304" t="str">
        <f>VLOOKUP(O123,DESPESAS!A$1:D$2034,3,FALSE)</f>
        <v>PIS/COFINS/CSLL</v>
      </c>
      <c r="J123" s="305">
        <f>CAZUL!F120</f>
        <v>0</v>
      </c>
      <c r="K123" s="306">
        <f>CAZUL!G120</f>
        <v>5847.98</v>
      </c>
      <c r="L123" s="305">
        <f>CAZUL!H120</f>
        <v>0</v>
      </c>
      <c r="M123" s="299" t="s">
        <v>1261</v>
      </c>
      <c r="N123" s="307"/>
      <c r="O123" s="308" t="str">
        <f>CAZUL!C120</f>
        <v>Retenção - Darf 5952 - PIS/COFINS/CSLL</v>
      </c>
    </row>
    <row r="124" spans="1:15" s="309" customFormat="1" ht="20.100000000000001" customHeight="1">
      <c r="A124" s="310">
        <v>102007</v>
      </c>
      <c r="B124" s="299" t="s">
        <v>1260</v>
      </c>
      <c r="C124" s="300" t="str">
        <f>CAZUL!D121</f>
        <v>IRRF retido sobre Compra 178 - CLINICA LANDIM</v>
      </c>
      <c r="D124" s="301" t="str">
        <f>CAZUL!N121</f>
        <v>20/10/2022</v>
      </c>
      <c r="E124" s="299" t="str">
        <f>INICIO!D$5</f>
        <v>HOSPITAL E MATERNIDADE SÃO LUCAS</v>
      </c>
      <c r="F124" s="302" t="str">
        <f>VLOOKUP(G124,FORNECEDOR!$A$1:$B$2500,2,FALSE)</f>
        <v>00.394.460/0058-87</v>
      </c>
      <c r="G124" s="303" t="str">
        <f>CAZUL!E121</f>
        <v>SECRETARIA DA RECEITA FEDERAL DO BRASIL</v>
      </c>
      <c r="H124" s="304" t="str">
        <f>VLOOKUP(O124,DESPESAS!A$1:D$5000,2,FALSE)</f>
        <v>03.30</v>
      </c>
      <c r="I124" s="304" t="str">
        <f>VLOOKUP(O124,DESPESAS!A$1:D$2034,3,FALSE)</f>
        <v>IR SOBRE PRESTAÇÃO DE SERVIÇOS</v>
      </c>
      <c r="J124" s="305">
        <f>CAZUL!F121</f>
        <v>0</v>
      </c>
      <c r="K124" s="306">
        <f>CAZUL!G121</f>
        <v>291.04000000000002</v>
      </c>
      <c r="L124" s="305">
        <f>CAZUL!H121</f>
        <v>0</v>
      </c>
      <c r="M124" s="299" t="s">
        <v>1261</v>
      </c>
      <c r="N124" s="307"/>
      <c r="O124" s="308" t="str">
        <f>CAZUL!C121</f>
        <v>Retenção - Darf 1708 - IRRF</v>
      </c>
    </row>
    <row r="125" spans="1:15" s="309" customFormat="1" ht="20.100000000000001" customHeight="1">
      <c r="A125" s="310">
        <v>102008</v>
      </c>
      <c r="B125" s="299" t="s">
        <v>1260</v>
      </c>
      <c r="C125" s="300" t="str">
        <f>CAZUL!D122</f>
        <v>PIS/COFINS/CSLL retido sobre Compra 178 - CLINICA LANDIM</v>
      </c>
      <c r="D125" s="301" t="str">
        <f>CAZUL!N122</f>
        <v>20/10/2022</v>
      </c>
      <c r="E125" s="299" t="str">
        <f>INICIO!D$5</f>
        <v>HOSPITAL E MATERNIDADE SÃO LUCAS</v>
      </c>
      <c r="F125" s="302" t="str">
        <f>VLOOKUP(G125,FORNECEDOR!$A$1:$B$2500,2,FALSE)</f>
        <v>00.394.460/0058-87</v>
      </c>
      <c r="G125" s="303" t="str">
        <f>CAZUL!E122</f>
        <v>SECRETARIA DA RECEITA FEDERAL DO BRASIL</v>
      </c>
      <c r="H125" s="304" t="str">
        <f>VLOOKUP(O125,DESPESAS!A$1:D$5000,2,FALSE)</f>
        <v>03.28</v>
      </c>
      <c r="I125" s="304" t="str">
        <f>VLOOKUP(O125,DESPESAS!A$1:D$2034,3,FALSE)</f>
        <v>PIS/COFINS/CSLL</v>
      </c>
      <c r="J125" s="305">
        <f>CAZUL!F122</f>
        <v>0</v>
      </c>
      <c r="K125" s="306">
        <f>CAZUL!G122</f>
        <v>902.21</v>
      </c>
      <c r="L125" s="305">
        <f>CAZUL!H122</f>
        <v>0</v>
      </c>
      <c r="M125" s="299" t="s">
        <v>1261</v>
      </c>
      <c r="N125" s="307"/>
      <c r="O125" s="308" t="str">
        <f>CAZUL!C122</f>
        <v>Retenção - Darf 5952 - PIS/COFINS/CSLL</v>
      </c>
    </row>
    <row r="126" spans="1:15" s="309" customFormat="1" ht="20.100000000000001" customHeight="1">
      <c r="A126" s="310">
        <v>102007</v>
      </c>
      <c r="B126" s="299" t="s">
        <v>1260</v>
      </c>
      <c r="C126" s="300" t="str">
        <f>CAZUL!D123</f>
        <v>IRRF retido sobre Compra 182 - MED CLINIC</v>
      </c>
      <c r="D126" s="301" t="str">
        <f>CAZUL!N123</f>
        <v>20/10/2022</v>
      </c>
      <c r="E126" s="299" t="str">
        <f>INICIO!D$5</f>
        <v>HOSPITAL E MATERNIDADE SÃO LUCAS</v>
      </c>
      <c r="F126" s="302" t="str">
        <f>VLOOKUP(G126,FORNECEDOR!$A$1:$B$2500,2,FALSE)</f>
        <v>00.394.460/0058-87</v>
      </c>
      <c r="G126" s="303" t="str">
        <f>CAZUL!E123</f>
        <v>SECRETARIA DA RECEITA FEDERAL DO BRASIL</v>
      </c>
      <c r="H126" s="304" t="str">
        <f>VLOOKUP(O126,DESPESAS!A$1:D$5000,2,FALSE)</f>
        <v>03.30</v>
      </c>
      <c r="I126" s="304" t="str">
        <f>VLOOKUP(O126,DESPESAS!A$1:D$2034,3,FALSE)</f>
        <v>IR SOBRE PRESTAÇÃO DE SERVIÇOS</v>
      </c>
      <c r="J126" s="305">
        <f>CAZUL!F123</f>
        <v>0</v>
      </c>
      <c r="K126" s="306">
        <f>CAZUL!G123</f>
        <v>67.150000000000006</v>
      </c>
      <c r="L126" s="305">
        <f>CAZUL!H123</f>
        <v>0</v>
      </c>
      <c r="M126" s="299" t="s">
        <v>1261</v>
      </c>
      <c r="N126" s="307"/>
      <c r="O126" s="308" t="str">
        <f>CAZUL!C123</f>
        <v>Retenção - Darf 1708 - IRRF</v>
      </c>
    </row>
    <row r="127" spans="1:15" s="309" customFormat="1" ht="20.100000000000001" customHeight="1">
      <c r="A127" s="310">
        <v>102008</v>
      </c>
      <c r="B127" s="299" t="s">
        <v>1260</v>
      </c>
      <c r="C127" s="300" t="str">
        <f>CAZUL!D124</f>
        <v>PIS/COFINS/CSLL retido sobre Compra 182 - MED CLINIC</v>
      </c>
      <c r="D127" s="301" t="str">
        <f>CAZUL!N124</f>
        <v>20/10/2022</v>
      </c>
      <c r="E127" s="299" t="str">
        <f>INICIO!D$5</f>
        <v>HOSPITAL E MATERNIDADE SÃO LUCAS</v>
      </c>
      <c r="F127" s="302" t="str">
        <f>VLOOKUP(G127,FORNECEDOR!$A$1:$B$2500,2,FALSE)</f>
        <v>00.394.460/0058-87</v>
      </c>
      <c r="G127" s="303" t="str">
        <f>CAZUL!E124</f>
        <v>SECRETARIA DA RECEITA FEDERAL DO BRASIL</v>
      </c>
      <c r="H127" s="304" t="str">
        <f>VLOOKUP(O127,DESPESAS!A$1:D$5000,2,FALSE)</f>
        <v>03.28</v>
      </c>
      <c r="I127" s="304" t="str">
        <f>VLOOKUP(O127,DESPESAS!A$1:D$2034,3,FALSE)</f>
        <v>PIS/COFINS/CSLL</v>
      </c>
      <c r="J127" s="305">
        <f>CAZUL!F124</f>
        <v>0</v>
      </c>
      <c r="K127" s="306">
        <f>CAZUL!G124</f>
        <v>208.15</v>
      </c>
      <c r="L127" s="305">
        <f>CAZUL!H124</f>
        <v>0</v>
      </c>
      <c r="M127" s="299" t="s">
        <v>1261</v>
      </c>
      <c r="N127" s="307"/>
      <c r="O127" s="308" t="str">
        <f>CAZUL!C124</f>
        <v>Retenção - Darf 5952 - PIS/COFINS/CSLL</v>
      </c>
    </row>
    <row r="128" spans="1:15" s="309" customFormat="1" ht="20.100000000000001" customHeight="1">
      <c r="A128" s="310">
        <v>102007</v>
      </c>
      <c r="B128" s="299" t="s">
        <v>1260</v>
      </c>
      <c r="C128" s="300" t="str">
        <f>CAZUL!D125</f>
        <v>IRRF retido sobre Compra 491 - LIFE MED</v>
      </c>
      <c r="D128" s="301" t="str">
        <f>CAZUL!N125</f>
        <v>20/10/2022</v>
      </c>
      <c r="E128" s="299" t="str">
        <f>INICIO!D$5</f>
        <v>HOSPITAL E MATERNIDADE SÃO LUCAS</v>
      </c>
      <c r="F128" s="302" t="str">
        <f>VLOOKUP(G128,FORNECEDOR!$A$1:$B$2500,2,FALSE)</f>
        <v>00.394.460/0058-87</v>
      </c>
      <c r="G128" s="303" t="str">
        <f>CAZUL!E125</f>
        <v>SECRETARIA DA RECEITA FEDERAL DO BRASIL</v>
      </c>
      <c r="H128" s="304" t="str">
        <f>VLOOKUP(O128,DESPESAS!A$1:D$5000,2,FALSE)</f>
        <v>03.30</v>
      </c>
      <c r="I128" s="304" t="str">
        <f>VLOOKUP(O128,DESPESAS!A$1:D$2034,3,FALSE)</f>
        <v>IR SOBRE PRESTAÇÃO DE SERVIÇOS</v>
      </c>
      <c r="J128" s="305">
        <f>CAZUL!F125</f>
        <v>0</v>
      </c>
      <c r="K128" s="306">
        <f>CAZUL!G125</f>
        <v>27</v>
      </c>
      <c r="L128" s="305">
        <f>CAZUL!H125</f>
        <v>0</v>
      </c>
      <c r="M128" s="299" t="s">
        <v>1261</v>
      </c>
      <c r="N128" s="307"/>
      <c r="O128" s="308" t="str">
        <f>CAZUL!C125</f>
        <v>Retenção - Darf 1708 - IRRF</v>
      </c>
    </row>
    <row r="129" spans="1:15" s="309" customFormat="1" ht="20.100000000000001" customHeight="1">
      <c r="A129" s="310">
        <v>102008</v>
      </c>
      <c r="B129" s="299" t="s">
        <v>1260</v>
      </c>
      <c r="C129" s="300" t="str">
        <f>CAZUL!D126</f>
        <v>PIS/COFINS/CSLL retido sobre Compra 491 - LIFE MED</v>
      </c>
      <c r="D129" s="301" t="str">
        <f>CAZUL!N126</f>
        <v>20/10/2022</v>
      </c>
      <c r="E129" s="299" t="str">
        <f>INICIO!D$5</f>
        <v>HOSPITAL E MATERNIDADE SÃO LUCAS</v>
      </c>
      <c r="F129" s="302" t="str">
        <f>VLOOKUP(G129,FORNECEDOR!$A$1:$B$2500,2,FALSE)</f>
        <v>00.394.460/0058-87</v>
      </c>
      <c r="G129" s="303" t="str">
        <f>CAZUL!E126</f>
        <v>SECRETARIA DA RECEITA FEDERAL DO BRASIL</v>
      </c>
      <c r="H129" s="304" t="str">
        <f>VLOOKUP(O129,DESPESAS!A$1:D$5000,2,FALSE)</f>
        <v>03.28</v>
      </c>
      <c r="I129" s="304" t="str">
        <f>VLOOKUP(O129,DESPESAS!A$1:D$2034,3,FALSE)</f>
        <v>PIS/COFINS/CSLL</v>
      </c>
      <c r="J129" s="305">
        <f>CAZUL!F126</f>
        <v>0</v>
      </c>
      <c r="K129" s="306">
        <f>CAZUL!G126</f>
        <v>83.7</v>
      </c>
      <c r="L129" s="305">
        <f>CAZUL!H126</f>
        <v>0</v>
      </c>
      <c r="M129" s="299" t="s">
        <v>1261</v>
      </c>
      <c r="N129" s="307"/>
      <c r="O129" s="308" t="str">
        <f>CAZUL!C126</f>
        <v>Retenção - Darf 5952 - PIS/COFINS/CSLL</v>
      </c>
    </row>
    <row r="130" spans="1:15" s="309" customFormat="1" ht="20.100000000000001" customHeight="1">
      <c r="A130" s="310">
        <v>102007</v>
      </c>
      <c r="B130" s="299" t="s">
        <v>1260</v>
      </c>
      <c r="C130" s="300" t="str">
        <f>CAZUL!D127</f>
        <v>IRRF retido sobre Compra 325 - NB SERVIÇOS</v>
      </c>
      <c r="D130" s="301" t="str">
        <f>CAZUL!N127</f>
        <v>20/10/2022</v>
      </c>
      <c r="E130" s="299" t="str">
        <f>INICIO!D$5</f>
        <v>HOSPITAL E MATERNIDADE SÃO LUCAS</v>
      </c>
      <c r="F130" s="302" t="str">
        <f>VLOOKUP(G130,FORNECEDOR!$A$1:$B$2500,2,FALSE)</f>
        <v>00.394.460/0058-87</v>
      </c>
      <c r="G130" s="303" t="str">
        <f>CAZUL!E127</f>
        <v>SECRETARIA DA RECEITA FEDERAL DO BRASIL</v>
      </c>
      <c r="H130" s="304" t="str">
        <f>VLOOKUP(O130,DESPESAS!A$1:D$5000,2,FALSE)</f>
        <v>03.30</v>
      </c>
      <c r="I130" s="304" t="str">
        <f>VLOOKUP(O130,DESPESAS!A$1:D$2034,3,FALSE)</f>
        <v>IR SOBRE PRESTAÇÃO DE SERVIÇOS</v>
      </c>
      <c r="J130" s="305">
        <f>CAZUL!F127</f>
        <v>0</v>
      </c>
      <c r="K130" s="306">
        <f>CAZUL!G127</f>
        <v>137.16999999999999</v>
      </c>
      <c r="L130" s="305">
        <f>CAZUL!H127</f>
        <v>0</v>
      </c>
      <c r="M130" s="299" t="s">
        <v>1261</v>
      </c>
      <c r="N130" s="307"/>
      <c r="O130" s="308" t="str">
        <f>CAZUL!C127</f>
        <v>Retenção - Darf 1708 - IRRF</v>
      </c>
    </row>
    <row r="131" spans="1:15" s="309" customFormat="1" ht="20.100000000000001" customHeight="1">
      <c r="A131" s="310">
        <v>102008</v>
      </c>
      <c r="B131" s="299" t="s">
        <v>1260</v>
      </c>
      <c r="C131" s="300" t="str">
        <f>CAZUL!D128</f>
        <v>PIS/COFINS/CSLL retido sobre Compra 325 - NB SERVIÇOS</v>
      </c>
      <c r="D131" s="301" t="str">
        <f>CAZUL!N128</f>
        <v>20/10/2022</v>
      </c>
      <c r="E131" s="299" t="str">
        <f>INICIO!D$5</f>
        <v>HOSPITAL E MATERNIDADE SÃO LUCAS</v>
      </c>
      <c r="F131" s="302" t="str">
        <f>VLOOKUP(G131,FORNECEDOR!$A$1:$B$2500,2,FALSE)</f>
        <v>00.394.460/0058-87</v>
      </c>
      <c r="G131" s="303" t="str">
        <f>CAZUL!E128</f>
        <v>SECRETARIA DA RECEITA FEDERAL DO BRASIL</v>
      </c>
      <c r="H131" s="304" t="str">
        <f>VLOOKUP(O131,DESPESAS!A$1:D$5000,2,FALSE)</f>
        <v>03.28</v>
      </c>
      <c r="I131" s="304" t="str">
        <f>VLOOKUP(O131,DESPESAS!A$1:D$2034,3,FALSE)</f>
        <v>PIS/COFINS/CSLL</v>
      </c>
      <c r="J131" s="305">
        <f>CAZUL!F128</f>
        <v>0</v>
      </c>
      <c r="K131" s="306">
        <f>CAZUL!G128</f>
        <v>425.23</v>
      </c>
      <c r="L131" s="305">
        <f>CAZUL!H128</f>
        <v>0</v>
      </c>
      <c r="M131" s="299" t="s">
        <v>1261</v>
      </c>
      <c r="N131" s="307"/>
      <c r="O131" s="308" t="str">
        <f>CAZUL!C128</f>
        <v>Retenção - Darf 5952 - PIS/COFINS/CSLL</v>
      </c>
    </row>
    <row r="132" spans="1:15" s="309" customFormat="1" ht="20.100000000000001" customHeight="1">
      <c r="A132" s="310">
        <v>102007</v>
      </c>
      <c r="B132" s="299" t="s">
        <v>1260</v>
      </c>
      <c r="C132" s="300" t="str">
        <f>CAZUL!D129</f>
        <v>IRRF retido sobre Compra 372 - INTER CLINIC</v>
      </c>
      <c r="D132" s="301" t="str">
        <f>CAZUL!N129</f>
        <v>20/10/2022</v>
      </c>
      <c r="E132" s="299" t="str">
        <f>INICIO!D$5</f>
        <v>HOSPITAL E MATERNIDADE SÃO LUCAS</v>
      </c>
      <c r="F132" s="302" t="str">
        <f>VLOOKUP(G132,FORNECEDOR!$A$1:$B$2500,2,FALSE)</f>
        <v>00.394.460/0058-87</v>
      </c>
      <c r="G132" s="303" t="str">
        <f>CAZUL!E129</f>
        <v>SECRETARIA DA RECEITA FEDERAL DO BRASIL</v>
      </c>
      <c r="H132" s="304" t="str">
        <f>VLOOKUP(O132,DESPESAS!A$1:D$5000,2,FALSE)</f>
        <v>03.30</v>
      </c>
      <c r="I132" s="304" t="str">
        <f>VLOOKUP(O132,DESPESAS!A$1:D$2034,3,FALSE)</f>
        <v>IR SOBRE PRESTAÇÃO DE SERVIÇOS</v>
      </c>
      <c r="J132" s="305">
        <f>CAZUL!F129</f>
        <v>0</v>
      </c>
      <c r="K132" s="306">
        <f>CAZUL!G129</f>
        <v>214.1</v>
      </c>
      <c r="L132" s="305">
        <f>CAZUL!H129</f>
        <v>0</v>
      </c>
      <c r="M132" s="299" t="s">
        <v>1261</v>
      </c>
      <c r="N132" s="307"/>
      <c r="O132" s="308" t="str">
        <f>CAZUL!C129</f>
        <v>Retenção - Darf 1708 - IRRF</v>
      </c>
    </row>
    <row r="133" spans="1:15" s="309" customFormat="1" ht="20.100000000000001" customHeight="1">
      <c r="A133" s="310">
        <v>102008</v>
      </c>
      <c r="B133" s="299" t="s">
        <v>1260</v>
      </c>
      <c r="C133" s="300" t="str">
        <f>CAZUL!D130</f>
        <v>PIS/COFINS/CSLL retido sobre Compra 372 - INTER CLINIC</v>
      </c>
      <c r="D133" s="301" t="str">
        <f>CAZUL!N130</f>
        <v>20/10/2022</v>
      </c>
      <c r="E133" s="299" t="str">
        <f>INICIO!D$5</f>
        <v>HOSPITAL E MATERNIDADE SÃO LUCAS</v>
      </c>
      <c r="F133" s="302" t="str">
        <f>VLOOKUP(G133,FORNECEDOR!$A$1:$B$2500,2,FALSE)</f>
        <v>00.394.460/0058-87</v>
      </c>
      <c r="G133" s="303" t="str">
        <f>CAZUL!E130</f>
        <v>SECRETARIA DA RECEITA FEDERAL DO BRASIL</v>
      </c>
      <c r="H133" s="304" t="str">
        <f>VLOOKUP(O133,DESPESAS!A$1:D$5000,2,FALSE)</f>
        <v>03.28</v>
      </c>
      <c r="I133" s="304" t="str">
        <f>VLOOKUP(O133,DESPESAS!A$1:D$2034,3,FALSE)</f>
        <v>PIS/COFINS/CSLL</v>
      </c>
      <c r="J133" s="305">
        <f>CAZUL!F130</f>
        <v>0</v>
      </c>
      <c r="K133" s="306">
        <f>CAZUL!G130</f>
        <v>663.73</v>
      </c>
      <c r="L133" s="305">
        <f>CAZUL!H130</f>
        <v>0</v>
      </c>
      <c r="M133" s="299" t="s">
        <v>1261</v>
      </c>
      <c r="N133" s="307"/>
      <c r="O133" s="308" t="str">
        <f>CAZUL!C130</f>
        <v>Retenção - Darf 5952 - PIS/COFINS/CSLL</v>
      </c>
    </row>
    <row r="134" spans="1:15" s="309" customFormat="1" ht="20.100000000000001" customHeight="1">
      <c r="A134" s="310">
        <v>102007</v>
      </c>
      <c r="B134" s="299" t="s">
        <v>1260</v>
      </c>
      <c r="C134" s="300" t="str">
        <f>CAZUL!D131</f>
        <v>IRRF retido sobre Compra 122 - CASARÃO SAUDE</v>
      </c>
      <c r="D134" s="301" t="str">
        <f>CAZUL!N131</f>
        <v>20/10/2022</v>
      </c>
      <c r="E134" s="299" t="str">
        <f>INICIO!D$5</f>
        <v>HOSPITAL E MATERNIDADE SÃO LUCAS</v>
      </c>
      <c r="F134" s="302" t="str">
        <f>VLOOKUP(G134,FORNECEDOR!$A$1:$B$2500,2,FALSE)</f>
        <v>00.394.460/0058-87</v>
      </c>
      <c r="G134" s="303" t="str">
        <f>CAZUL!E131</f>
        <v>SECRETARIA DA RECEITA FEDERAL DO BRASIL</v>
      </c>
      <c r="H134" s="304" t="str">
        <f>VLOOKUP(O134,DESPESAS!A$1:D$5000,2,FALSE)</f>
        <v>03.30</v>
      </c>
      <c r="I134" s="304" t="str">
        <f>VLOOKUP(O134,DESPESAS!A$1:D$2034,3,FALSE)</f>
        <v>IR SOBRE PRESTAÇÃO DE SERVIÇOS</v>
      </c>
      <c r="J134" s="305">
        <f>CAZUL!F131</f>
        <v>0</v>
      </c>
      <c r="K134" s="306">
        <f>CAZUL!G131</f>
        <v>163.30000000000001</v>
      </c>
      <c r="L134" s="305">
        <f>CAZUL!H131</f>
        <v>0</v>
      </c>
      <c r="M134" s="299" t="s">
        <v>1261</v>
      </c>
      <c r="N134" s="307"/>
      <c r="O134" s="308" t="str">
        <f>CAZUL!C131</f>
        <v>Retenção - Darf 1708 - IRRF</v>
      </c>
    </row>
    <row r="135" spans="1:15" s="309" customFormat="1" ht="20.100000000000001" customHeight="1">
      <c r="A135" s="310">
        <v>102008</v>
      </c>
      <c r="B135" s="299" t="s">
        <v>1260</v>
      </c>
      <c r="C135" s="300" t="str">
        <f>CAZUL!D132</f>
        <v>PIS/COFINS/CSLL retido sobre Compra 122 - CASARÃO SAUDE</v>
      </c>
      <c r="D135" s="301" t="str">
        <f>CAZUL!N132</f>
        <v>20/10/2022</v>
      </c>
      <c r="E135" s="299" t="str">
        <f>INICIO!D$5</f>
        <v>HOSPITAL E MATERNIDADE SÃO LUCAS</v>
      </c>
      <c r="F135" s="302" t="str">
        <f>VLOOKUP(G135,FORNECEDOR!$A$1:$B$2500,2,FALSE)</f>
        <v>00.394.460/0058-87</v>
      </c>
      <c r="G135" s="303" t="str">
        <f>CAZUL!E132</f>
        <v>SECRETARIA DA RECEITA FEDERAL DO BRASIL</v>
      </c>
      <c r="H135" s="304" t="str">
        <f>VLOOKUP(O135,DESPESAS!A$1:D$5000,2,FALSE)</f>
        <v>03.28</v>
      </c>
      <c r="I135" s="304" t="str">
        <f>VLOOKUP(O135,DESPESAS!A$1:D$2034,3,FALSE)</f>
        <v>PIS/COFINS/CSLL</v>
      </c>
      <c r="J135" s="305">
        <f>CAZUL!F132</f>
        <v>0</v>
      </c>
      <c r="K135" s="306">
        <f>CAZUL!G132</f>
        <v>506.23</v>
      </c>
      <c r="L135" s="305">
        <f>CAZUL!H132</f>
        <v>0</v>
      </c>
      <c r="M135" s="299" t="s">
        <v>1261</v>
      </c>
      <c r="N135" s="307"/>
      <c r="O135" s="308" t="str">
        <f>CAZUL!C132</f>
        <v>Retenção - Darf 5952 - PIS/COFINS/CSLL</v>
      </c>
    </row>
    <row r="136" spans="1:15" s="309" customFormat="1" ht="20.100000000000001" customHeight="1">
      <c r="A136" s="310">
        <v>102007</v>
      </c>
      <c r="B136" s="299" t="s">
        <v>1260</v>
      </c>
      <c r="C136" s="300" t="str">
        <f>CAZUL!D133</f>
        <v>IRRF retido sobre Compra 546 - CARIRI MEDIC</v>
      </c>
      <c r="D136" s="301" t="str">
        <f>CAZUL!N133</f>
        <v>20/10/2022</v>
      </c>
      <c r="E136" s="299" t="str">
        <f>INICIO!D$5</f>
        <v>HOSPITAL E MATERNIDADE SÃO LUCAS</v>
      </c>
      <c r="F136" s="302" t="str">
        <f>VLOOKUP(G136,FORNECEDOR!$A$1:$B$2500,2,FALSE)</f>
        <v>00.394.460/0058-87</v>
      </c>
      <c r="G136" s="303" t="str">
        <f>CAZUL!E133</f>
        <v>SECRETARIA DA RECEITA FEDERAL DO BRASIL</v>
      </c>
      <c r="H136" s="304" t="str">
        <f>VLOOKUP(O136,DESPESAS!A$1:D$5000,2,FALSE)</f>
        <v>03.30</v>
      </c>
      <c r="I136" s="304" t="str">
        <f>VLOOKUP(O136,DESPESAS!A$1:D$2034,3,FALSE)</f>
        <v>IR SOBRE PRESTAÇÃO DE SERVIÇOS</v>
      </c>
      <c r="J136" s="305">
        <f>CAZUL!F133</f>
        <v>0</v>
      </c>
      <c r="K136" s="306">
        <f>CAZUL!G133</f>
        <v>735.58</v>
      </c>
      <c r="L136" s="305">
        <f>CAZUL!H133</f>
        <v>0</v>
      </c>
      <c r="M136" s="299" t="s">
        <v>1261</v>
      </c>
      <c r="N136" s="307"/>
      <c r="O136" s="308" t="str">
        <f>CAZUL!C133</f>
        <v>Retenção - Darf 1708 - IRRF</v>
      </c>
    </row>
    <row r="137" spans="1:15" s="309" customFormat="1" ht="20.100000000000001" customHeight="1">
      <c r="A137" s="310">
        <v>102008</v>
      </c>
      <c r="B137" s="299" t="s">
        <v>1260</v>
      </c>
      <c r="C137" s="300" t="str">
        <f>CAZUL!D134</f>
        <v>PIS/COFINS/CSLL retido sobre Compra 546 - CARIRI MEDIC</v>
      </c>
      <c r="D137" s="301" t="str">
        <f>CAZUL!N134</f>
        <v>20/10/2022</v>
      </c>
      <c r="E137" s="299" t="str">
        <f>INICIO!D$5</f>
        <v>HOSPITAL E MATERNIDADE SÃO LUCAS</v>
      </c>
      <c r="F137" s="302" t="str">
        <f>VLOOKUP(G137,FORNECEDOR!$A$1:$B$2500,2,FALSE)</f>
        <v>00.394.460/0058-87</v>
      </c>
      <c r="G137" s="303" t="str">
        <f>CAZUL!E134</f>
        <v>SECRETARIA DA RECEITA FEDERAL DO BRASIL</v>
      </c>
      <c r="H137" s="304" t="str">
        <f>VLOOKUP(O137,DESPESAS!A$1:D$5000,2,FALSE)</f>
        <v>03.28</v>
      </c>
      <c r="I137" s="304" t="str">
        <f>VLOOKUP(O137,DESPESAS!A$1:D$2034,3,FALSE)</f>
        <v>PIS/COFINS/CSLL</v>
      </c>
      <c r="J137" s="305">
        <f>CAZUL!F134</f>
        <v>0</v>
      </c>
      <c r="K137" s="306">
        <f>CAZUL!G134</f>
        <v>2280.2800000000002</v>
      </c>
      <c r="L137" s="305">
        <f>CAZUL!H134</f>
        <v>0</v>
      </c>
      <c r="M137" s="299" t="s">
        <v>1261</v>
      </c>
      <c r="N137" s="307"/>
      <c r="O137" s="308" t="str">
        <f>CAZUL!C134</f>
        <v>Retenção - Darf 5952 - PIS/COFINS/CSLL</v>
      </c>
    </row>
    <row r="138" spans="1:15" s="309" customFormat="1" ht="20.100000000000001" customHeight="1">
      <c r="A138" s="310">
        <v>102007</v>
      </c>
      <c r="B138" s="299" t="s">
        <v>1260</v>
      </c>
      <c r="C138" s="300" t="str">
        <f>CAZUL!D135</f>
        <v>IRRF retido sobre Compra 179 - COUTO BEM</v>
      </c>
      <c r="D138" s="301" t="str">
        <f>CAZUL!N135</f>
        <v>20/10/2022</v>
      </c>
      <c r="E138" s="299" t="str">
        <f>INICIO!D$5</f>
        <v>HOSPITAL E MATERNIDADE SÃO LUCAS</v>
      </c>
      <c r="F138" s="302" t="str">
        <f>VLOOKUP(G138,FORNECEDOR!$A$1:$B$2500,2,FALSE)</f>
        <v>00.394.460/0058-87</v>
      </c>
      <c r="G138" s="303" t="str">
        <f>CAZUL!E135</f>
        <v>SECRETARIA DA RECEITA FEDERAL DO BRASIL</v>
      </c>
      <c r="H138" s="304" t="str">
        <f>VLOOKUP(O138,DESPESAS!A$1:D$5000,2,FALSE)</f>
        <v>03.30</v>
      </c>
      <c r="I138" s="304" t="str">
        <f>VLOOKUP(O138,DESPESAS!A$1:D$2034,3,FALSE)</f>
        <v>IR SOBRE PRESTAÇÃO DE SERVIÇOS</v>
      </c>
      <c r="J138" s="305">
        <f>CAZUL!F135</f>
        <v>0</v>
      </c>
      <c r="K138" s="306">
        <f>CAZUL!G135</f>
        <v>409.34</v>
      </c>
      <c r="L138" s="305">
        <f>CAZUL!H135</f>
        <v>0</v>
      </c>
      <c r="M138" s="299" t="s">
        <v>1261</v>
      </c>
      <c r="N138" s="307"/>
      <c r="O138" s="308" t="str">
        <f>CAZUL!C135</f>
        <v>Retenção - Darf 1708 - IRRF</v>
      </c>
    </row>
    <row r="139" spans="1:15" s="309" customFormat="1" ht="20.100000000000001" customHeight="1">
      <c r="A139" s="310">
        <v>102008</v>
      </c>
      <c r="B139" s="299" t="s">
        <v>1260</v>
      </c>
      <c r="C139" s="300" t="str">
        <f>CAZUL!D136</f>
        <v>PIS/COFINS/CSLL retido sobre Compra 179 - COUTO BEM</v>
      </c>
      <c r="D139" s="301" t="str">
        <f>CAZUL!N136</f>
        <v>20/10/2022</v>
      </c>
      <c r="E139" s="299" t="str">
        <f>INICIO!D$5</f>
        <v>HOSPITAL E MATERNIDADE SÃO LUCAS</v>
      </c>
      <c r="F139" s="302" t="str">
        <f>VLOOKUP(G139,FORNECEDOR!$A$1:$B$2500,2,FALSE)</f>
        <v>00.394.460/0058-87</v>
      </c>
      <c r="G139" s="303" t="str">
        <f>CAZUL!E136</f>
        <v>SECRETARIA DA RECEITA FEDERAL DO BRASIL</v>
      </c>
      <c r="H139" s="304" t="str">
        <f>VLOOKUP(O139,DESPESAS!A$1:D$5000,2,FALSE)</f>
        <v>03.28</v>
      </c>
      <c r="I139" s="304" t="str">
        <f>VLOOKUP(O139,DESPESAS!A$1:D$2034,3,FALSE)</f>
        <v>PIS/COFINS/CSLL</v>
      </c>
      <c r="J139" s="305">
        <f>CAZUL!F136</f>
        <v>0</v>
      </c>
      <c r="K139" s="306">
        <f>CAZUL!G136</f>
        <v>1268.95</v>
      </c>
      <c r="L139" s="305">
        <f>CAZUL!H136</f>
        <v>0</v>
      </c>
      <c r="M139" s="299" t="s">
        <v>1261</v>
      </c>
      <c r="N139" s="307"/>
      <c r="O139" s="308" t="str">
        <f>CAZUL!C136</f>
        <v>Retenção - Darf 5952 - PIS/COFINS/CSLL</v>
      </c>
    </row>
    <row r="140" spans="1:15" s="309" customFormat="1" ht="20.100000000000001" customHeight="1">
      <c r="A140" s="310">
        <v>102007</v>
      </c>
      <c r="B140" s="299" t="s">
        <v>1260</v>
      </c>
      <c r="C140" s="300" t="str">
        <f>CAZUL!D137</f>
        <v>IRRF retido sobre Compra 190 - CENTRAL MED</v>
      </c>
      <c r="D140" s="301" t="str">
        <f>CAZUL!N137</f>
        <v>20/10/2022</v>
      </c>
      <c r="E140" s="299" t="str">
        <f>INICIO!D$5</f>
        <v>HOSPITAL E MATERNIDADE SÃO LUCAS</v>
      </c>
      <c r="F140" s="302" t="str">
        <f>VLOOKUP(G140,FORNECEDOR!$A$1:$B$2500,2,FALSE)</f>
        <v>00.394.460/0058-87</v>
      </c>
      <c r="G140" s="303" t="str">
        <f>CAZUL!E137</f>
        <v>SECRETARIA DA RECEITA FEDERAL DO BRASIL</v>
      </c>
      <c r="H140" s="304" t="str">
        <f>VLOOKUP(O140,DESPESAS!A$1:D$5000,2,FALSE)</f>
        <v>03.30</v>
      </c>
      <c r="I140" s="304" t="str">
        <f>VLOOKUP(O140,DESPESAS!A$1:D$2034,3,FALSE)</f>
        <v>IR SOBRE PRESTAÇÃO DE SERVIÇOS</v>
      </c>
      <c r="J140" s="305">
        <f>CAZUL!F137</f>
        <v>0</v>
      </c>
      <c r="K140" s="306">
        <f>CAZUL!G137</f>
        <v>150.96</v>
      </c>
      <c r="L140" s="305">
        <f>CAZUL!H137</f>
        <v>0</v>
      </c>
      <c r="M140" s="299" t="s">
        <v>1261</v>
      </c>
      <c r="N140" s="307"/>
      <c r="O140" s="308" t="str">
        <f>CAZUL!C137</f>
        <v>Retenção - Darf 1708 - IRRF</v>
      </c>
    </row>
    <row r="141" spans="1:15" s="309" customFormat="1" ht="20.100000000000001" customHeight="1">
      <c r="A141" s="310">
        <v>102008</v>
      </c>
      <c r="B141" s="299" t="s">
        <v>1260</v>
      </c>
      <c r="C141" s="300" t="str">
        <f>CAZUL!D138</f>
        <v>PIS/COFINS/CSLL retido sobre Compra 190 - CENTRAL MED</v>
      </c>
      <c r="D141" s="301" t="str">
        <f>CAZUL!N138</f>
        <v>20/10/2022</v>
      </c>
      <c r="E141" s="299" t="str">
        <f>INICIO!D$5</f>
        <v>HOSPITAL E MATERNIDADE SÃO LUCAS</v>
      </c>
      <c r="F141" s="302" t="str">
        <f>VLOOKUP(G141,FORNECEDOR!$A$1:$B$2500,2,FALSE)</f>
        <v>00.394.460/0058-87</v>
      </c>
      <c r="G141" s="303" t="str">
        <f>CAZUL!E138</f>
        <v>SECRETARIA DA RECEITA FEDERAL DO BRASIL</v>
      </c>
      <c r="H141" s="304" t="str">
        <f>VLOOKUP(O141,DESPESAS!A$1:D$5000,2,FALSE)</f>
        <v>03.28</v>
      </c>
      <c r="I141" s="304" t="str">
        <f>VLOOKUP(O141,DESPESAS!A$1:D$2034,3,FALSE)</f>
        <v>PIS/COFINS/CSLL</v>
      </c>
      <c r="J141" s="305">
        <f>CAZUL!F138</f>
        <v>0</v>
      </c>
      <c r="K141" s="306">
        <f>CAZUL!G138</f>
        <v>467.98</v>
      </c>
      <c r="L141" s="305">
        <f>CAZUL!H138</f>
        <v>0</v>
      </c>
      <c r="M141" s="299" t="s">
        <v>1261</v>
      </c>
      <c r="N141" s="307"/>
      <c r="O141" s="308" t="str">
        <f>CAZUL!C138</f>
        <v>Retenção - Darf 5952 - PIS/COFINS/CSLL</v>
      </c>
    </row>
    <row r="142" spans="1:15" s="309" customFormat="1" ht="20.100000000000001" customHeight="1">
      <c r="A142" s="310">
        <v>102007</v>
      </c>
      <c r="B142" s="299" t="s">
        <v>1260</v>
      </c>
      <c r="C142" s="300" t="str">
        <f>CAZUL!D139</f>
        <v>IRRF retido sobre Compra 332 - ANGEL</v>
      </c>
      <c r="D142" s="301" t="str">
        <f>CAZUL!N139</f>
        <v>20/10/2022</v>
      </c>
      <c r="E142" s="299" t="str">
        <f>INICIO!D$5</f>
        <v>HOSPITAL E MATERNIDADE SÃO LUCAS</v>
      </c>
      <c r="F142" s="302" t="str">
        <f>VLOOKUP(G142,FORNECEDOR!$A$1:$B$2500,2,FALSE)</f>
        <v>00.394.460/0058-87</v>
      </c>
      <c r="G142" s="303" t="str">
        <f>CAZUL!E139</f>
        <v>SECRETARIA DA RECEITA FEDERAL DO BRASIL</v>
      </c>
      <c r="H142" s="304" t="str">
        <f>VLOOKUP(O142,DESPESAS!A$1:D$5000,2,FALSE)</f>
        <v>03.30</v>
      </c>
      <c r="I142" s="304" t="str">
        <f>VLOOKUP(O142,DESPESAS!A$1:D$2034,3,FALSE)</f>
        <v>IR SOBRE PRESTAÇÃO DE SERVIÇOS</v>
      </c>
      <c r="J142" s="305">
        <f>CAZUL!F139</f>
        <v>0</v>
      </c>
      <c r="K142" s="306">
        <f>CAZUL!G139</f>
        <v>195.96</v>
      </c>
      <c r="L142" s="305">
        <f>CAZUL!H139</f>
        <v>0</v>
      </c>
      <c r="M142" s="299" t="s">
        <v>1261</v>
      </c>
      <c r="N142" s="307"/>
      <c r="O142" s="308" t="str">
        <f>CAZUL!C139</f>
        <v>Retenção - Darf 1708 - IRRF</v>
      </c>
    </row>
    <row r="143" spans="1:15" s="309" customFormat="1" ht="20.100000000000001" customHeight="1">
      <c r="A143" s="310">
        <v>102008</v>
      </c>
      <c r="B143" s="299" t="s">
        <v>1260</v>
      </c>
      <c r="C143" s="300" t="str">
        <f>CAZUL!D140</f>
        <v>PIS/COFINS/CSLL retido sobre Compra 332 - ANGEL</v>
      </c>
      <c r="D143" s="301" t="str">
        <f>CAZUL!N140</f>
        <v>20/10/2022</v>
      </c>
      <c r="E143" s="299" t="str">
        <f>INICIO!D$5</f>
        <v>HOSPITAL E MATERNIDADE SÃO LUCAS</v>
      </c>
      <c r="F143" s="302" t="str">
        <f>VLOOKUP(G143,FORNECEDOR!$A$1:$B$2500,2,FALSE)</f>
        <v>00.394.460/0058-87</v>
      </c>
      <c r="G143" s="303" t="str">
        <f>CAZUL!E140</f>
        <v>SECRETARIA DA RECEITA FEDERAL DO BRASIL</v>
      </c>
      <c r="H143" s="304" t="str">
        <f>VLOOKUP(O143,DESPESAS!A$1:D$5000,2,FALSE)</f>
        <v>03.28</v>
      </c>
      <c r="I143" s="304" t="str">
        <f>VLOOKUP(O143,DESPESAS!A$1:D$2034,3,FALSE)</f>
        <v>PIS/COFINS/CSLL</v>
      </c>
      <c r="J143" s="305">
        <f>CAZUL!F140</f>
        <v>0</v>
      </c>
      <c r="K143" s="306">
        <f>CAZUL!G140</f>
        <v>607.48</v>
      </c>
      <c r="L143" s="305">
        <f>CAZUL!H140</f>
        <v>0</v>
      </c>
      <c r="M143" s="299" t="s">
        <v>1261</v>
      </c>
      <c r="N143" s="307"/>
      <c r="O143" s="308" t="str">
        <f>CAZUL!C140</f>
        <v>Retenção - Darf 5952 - PIS/COFINS/CSLL</v>
      </c>
    </row>
    <row r="144" spans="1:15" s="309" customFormat="1" ht="20.100000000000001" customHeight="1">
      <c r="A144" s="310">
        <v>102006</v>
      </c>
      <c r="B144" s="299" t="s">
        <v>1260</v>
      </c>
      <c r="C144" s="300" t="str">
        <f>CAZUL!D141</f>
        <v>ISS retido sobre Compra 332 - ANGEL</v>
      </c>
      <c r="D144" s="301" t="str">
        <f>CAZUL!N141</f>
        <v>20/10/2022</v>
      </c>
      <c r="E144" s="299" t="str">
        <f>INICIO!D$5</f>
        <v>HOSPITAL E MATERNIDADE SÃO LUCAS</v>
      </c>
      <c r="F144" s="302" t="str">
        <f>VLOOKUP(G144,FORNECEDOR!$A$1:$B$2500,2,FALSE)</f>
        <v>07.974.082/0001-14</v>
      </c>
      <c r="G144" s="303" t="str">
        <f>CAZUL!E141</f>
        <v>PREFEITURA MUNICIPAL DE JUAZEIRO DO NORTE - CE</v>
      </c>
      <c r="H144" s="304" t="str">
        <f>VLOOKUP(O144,DESPESAS!A$1:D$5000,2,FALSE)</f>
        <v>03.27</v>
      </c>
      <c r="I144" s="304" t="str">
        <f>VLOOKUP(O144,DESPESAS!A$1:D$2034,3,FALSE)</f>
        <v>ISS</v>
      </c>
      <c r="J144" s="305">
        <f>CAZUL!F141</f>
        <v>0</v>
      </c>
      <c r="K144" s="306">
        <f>CAZUL!G141</f>
        <v>653.20000000000005</v>
      </c>
      <c r="L144" s="305">
        <f>CAZUL!H141</f>
        <v>0</v>
      </c>
      <c r="M144" s="299" t="s">
        <v>1261</v>
      </c>
      <c r="N144" s="307"/>
      <c r="O144" s="308" t="str">
        <f>CAZUL!C141</f>
        <v>Retenção - ISS Serviços Tomados</v>
      </c>
    </row>
    <row r="145" spans="1:15" s="309" customFormat="1" ht="20.100000000000001" customHeight="1">
      <c r="A145" s="310">
        <v>102007</v>
      </c>
      <c r="B145" s="299" t="s">
        <v>1260</v>
      </c>
      <c r="C145" s="300" t="str">
        <f>CAZUL!D142</f>
        <v>IRRF retido sobre Compra 513 - CLINICA MEDICA SAMAAN</v>
      </c>
      <c r="D145" s="301" t="str">
        <f>CAZUL!N142</f>
        <v>20/10/2022</v>
      </c>
      <c r="E145" s="299" t="str">
        <f>INICIO!D$5</f>
        <v>HOSPITAL E MATERNIDADE SÃO LUCAS</v>
      </c>
      <c r="F145" s="302" t="str">
        <f>VLOOKUP(G145,FORNECEDOR!$A$1:$B$2500,2,FALSE)</f>
        <v>00.394.460/0058-87</v>
      </c>
      <c r="G145" s="303" t="str">
        <f>CAZUL!E142</f>
        <v>SECRETARIA DA RECEITA FEDERAL DO BRASIL</v>
      </c>
      <c r="H145" s="304" t="str">
        <f>VLOOKUP(O145,DESPESAS!A$1:D$5000,2,FALSE)</f>
        <v>03.30</v>
      </c>
      <c r="I145" s="304" t="str">
        <f>VLOOKUP(O145,DESPESAS!A$1:D$2034,3,FALSE)</f>
        <v>IR SOBRE PRESTAÇÃO DE SERVIÇOS</v>
      </c>
      <c r="J145" s="305">
        <f>CAZUL!F142</f>
        <v>0</v>
      </c>
      <c r="K145" s="306">
        <f>CAZUL!G142</f>
        <v>578.39</v>
      </c>
      <c r="L145" s="305">
        <f>CAZUL!H142</f>
        <v>0</v>
      </c>
      <c r="M145" s="299" t="s">
        <v>1261</v>
      </c>
      <c r="N145" s="307"/>
      <c r="O145" s="308" t="str">
        <f>CAZUL!C142</f>
        <v>Retenção - Darf 1708 - IRRF</v>
      </c>
    </row>
    <row r="146" spans="1:15" s="309" customFormat="1" ht="20.100000000000001" customHeight="1">
      <c r="A146" s="310">
        <v>102008</v>
      </c>
      <c r="B146" s="299" t="s">
        <v>1260</v>
      </c>
      <c r="C146" s="300" t="str">
        <f>CAZUL!D143</f>
        <v>PIS/COFINS/CSLL retido sobre Compra 513 - CLINICA MEDICA SAMAAN</v>
      </c>
      <c r="D146" s="301" t="str">
        <f>CAZUL!N143</f>
        <v>20/10/2022</v>
      </c>
      <c r="E146" s="299" t="str">
        <f>INICIO!D$5</f>
        <v>HOSPITAL E MATERNIDADE SÃO LUCAS</v>
      </c>
      <c r="F146" s="302" t="str">
        <f>VLOOKUP(G146,FORNECEDOR!$A$1:$B$2500,2,FALSE)</f>
        <v>00.394.460/0058-87</v>
      </c>
      <c r="G146" s="303" t="str">
        <f>CAZUL!E143</f>
        <v>SECRETARIA DA RECEITA FEDERAL DO BRASIL</v>
      </c>
      <c r="H146" s="304" t="str">
        <f>VLOOKUP(O146,DESPESAS!A$1:D$5000,2,FALSE)</f>
        <v>03.28</v>
      </c>
      <c r="I146" s="304" t="str">
        <f>VLOOKUP(O146,DESPESAS!A$1:D$2034,3,FALSE)</f>
        <v>PIS/COFINS/CSLL</v>
      </c>
      <c r="J146" s="305">
        <f>CAZUL!F143</f>
        <v>0</v>
      </c>
      <c r="K146" s="306">
        <f>CAZUL!G143</f>
        <v>1793.03</v>
      </c>
      <c r="L146" s="305">
        <f>CAZUL!H143</f>
        <v>0</v>
      </c>
      <c r="M146" s="299" t="s">
        <v>1261</v>
      </c>
      <c r="N146" s="307"/>
      <c r="O146" s="308" t="str">
        <f>CAZUL!C143</f>
        <v>Retenção - Darf 5952 - PIS/COFINS/CSLL</v>
      </c>
    </row>
    <row r="147" spans="1:15" s="309" customFormat="1" ht="20.100000000000001" customHeight="1">
      <c r="A147" s="310">
        <v>102007</v>
      </c>
      <c r="B147" s="299" t="s">
        <v>1260</v>
      </c>
      <c r="C147" s="300" t="str">
        <f>CAZUL!D144</f>
        <v>IRRF retido sobre Compra 306 - HEALTH</v>
      </c>
      <c r="D147" s="301" t="str">
        <f>CAZUL!N144</f>
        <v>20/10/2022</v>
      </c>
      <c r="E147" s="299" t="str">
        <f>INICIO!D$5</f>
        <v>HOSPITAL E MATERNIDADE SÃO LUCAS</v>
      </c>
      <c r="F147" s="302" t="str">
        <f>VLOOKUP(G147,FORNECEDOR!$A$1:$B$2500,2,FALSE)</f>
        <v>00.394.460/0058-87</v>
      </c>
      <c r="G147" s="303" t="str">
        <f>CAZUL!E144</f>
        <v>SECRETARIA DA RECEITA FEDERAL DO BRASIL</v>
      </c>
      <c r="H147" s="304" t="str">
        <f>VLOOKUP(O147,DESPESAS!A$1:D$5000,2,FALSE)</f>
        <v>03.30</v>
      </c>
      <c r="I147" s="304" t="str">
        <f>VLOOKUP(O147,DESPESAS!A$1:D$2034,3,FALSE)</f>
        <v>IR SOBRE PRESTAÇÃO DE SERVIÇOS</v>
      </c>
      <c r="J147" s="305">
        <f>CAZUL!F144</f>
        <v>0</v>
      </c>
      <c r="K147" s="306">
        <f>CAZUL!G144</f>
        <v>65.319999999999993</v>
      </c>
      <c r="L147" s="305">
        <f>CAZUL!H144</f>
        <v>0</v>
      </c>
      <c r="M147" s="299" t="s">
        <v>1261</v>
      </c>
      <c r="N147" s="307"/>
      <c r="O147" s="308" t="str">
        <f>CAZUL!C144</f>
        <v>Retenção - Darf 1708 - IRRF</v>
      </c>
    </row>
    <row r="148" spans="1:15" s="309" customFormat="1" ht="20.100000000000001" customHeight="1">
      <c r="A148" s="310">
        <v>102008</v>
      </c>
      <c r="B148" s="299" t="s">
        <v>1260</v>
      </c>
      <c r="C148" s="300" t="str">
        <f>CAZUL!D145</f>
        <v>PIS/COFINS/CSLL retido sobre Compra 306 - HEALTH</v>
      </c>
      <c r="D148" s="301" t="str">
        <f>CAZUL!N145</f>
        <v>20/10/2022</v>
      </c>
      <c r="E148" s="299" t="str">
        <f>INICIO!D$5</f>
        <v>HOSPITAL E MATERNIDADE SÃO LUCAS</v>
      </c>
      <c r="F148" s="302" t="str">
        <f>VLOOKUP(G148,FORNECEDOR!$A$1:$B$2500,2,FALSE)</f>
        <v>00.394.460/0058-87</v>
      </c>
      <c r="G148" s="303" t="str">
        <f>CAZUL!E145</f>
        <v>SECRETARIA DA RECEITA FEDERAL DO BRASIL</v>
      </c>
      <c r="H148" s="304" t="str">
        <f>VLOOKUP(O148,DESPESAS!A$1:D$5000,2,FALSE)</f>
        <v>03.28</v>
      </c>
      <c r="I148" s="304" t="str">
        <f>VLOOKUP(O148,DESPESAS!A$1:D$2034,3,FALSE)</f>
        <v>PIS/COFINS/CSLL</v>
      </c>
      <c r="J148" s="305">
        <f>CAZUL!F145</f>
        <v>0</v>
      </c>
      <c r="K148" s="306">
        <f>CAZUL!G145</f>
        <v>202.5</v>
      </c>
      <c r="L148" s="305">
        <f>CAZUL!H145</f>
        <v>0</v>
      </c>
      <c r="M148" s="299" t="s">
        <v>1261</v>
      </c>
      <c r="N148" s="307"/>
      <c r="O148" s="308" t="str">
        <f>CAZUL!C145</f>
        <v>Retenção - Darf 5952 - PIS/COFINS/CSLL</v>
      </c>
    </row>
    <row r="149" spans="1:15" s="309" customFormat="1" ht="20.100000000000001" customHeight="1">
      <c r="A149" s="310">
        <v>102007</v>
      </c>
      <c r="B149" s="299" t="s">
        <v>1260</v>
      </c>
      <c r="C149" s="300" t="str">
        <f>CAZUL!D146</f>
        <v>IRRF retido sobre Compra 112 - CLINICA LUNA</v>
      </c>
      <c r="D149" s="301" t="str">
        <f>CAZUL!N146</f>
        <v>20/10/2022</v>
      </c>
      <c r="E149" s="299" t="str">
        <f>INICIO!D$5</f>
        <v>HOSPITAL E MATERNIDADE SÃO LUCAS</v>
      </c>
      <c r="F149" s="302" t="str">
        <f>VLOOKUP(G149,FORNECEDOR!$A$1:$B$2500,2,FALSE)</f>
        <v>00.394.460/0058-87</v>
      </c>
      <c r="G149" s="303" t="str">
        <f>CAZUL!E146</f>
        <v>SECRETARIA DA RECEITA FEDERAL DO BRASIL</v>
      </c>
      <c r="H149" s="304" t="str">
        <f>VLOOKUP(O149,DESPESAS!A$1:D$5000,2,FALSE)</f>
        <v>03.30</v>
      </c>
      <c r="I149" s="304" t="str">
        <f>VLOOKUP(O149,DESPESAS!A$1:D$2034,3,FALSE)</f>
        <v>IR SOBRE PRESTAÇÃO DE SERVIÇOS</v>
      </c>
      <c r="J149" s="305">
        <f>CAZUL!F146</f>
        <v>0</v>
      </c>
      <c r="K149" s="306">
        <f>CAZUL!G146</f>
        <v>135</v>
      </c>
      <c r="L149" s="305">
        <f>CAZUL!H146</f>
        <v>0</v>
      </c>
      <c r="M149" s="299" t="s">
        <v>1261</v>
      </c>
      <c r="N149" s="307"/>
      <c r="O149" s="308" t="str">
        <f>CAZUL!C146</f>
        <v>Retenção - Darf 1708 - IRRF</v>
      </c>
    </row>
    <row r="150" spans="1:15" s="309" customFormat="1" ht="20.100000000000001" customHeight="1">
      <c r="A150" s="310">
        <v>102008</v>
      </c>
      <c r="B150" s="299" t="s">
        <v>1260</v>
      </c>
      <c r="C150" s="300" t="str">
        <f>CAZUL!D147</f>
        <v>PIS/COFINS/CSLL retido sobre Compra 112 - CLINICA LUNA</v>
      </c>
      <c r="D150" s="301" t="str">
        <f>CAZUL!N147</f>
        <v>20/10/2022</v>
      </c>
      <c r="E150" s="299" t="str">
        <f>INICIO!D$5</f>
        <v>HOSPITAL E MATERNIDADE SÃO LUCAS</v>
      </c>
      <c r="F150" s="302" t="str">
        <f>VLOOKUP(G150,FORNECEDOR!$A$1:$B$2500,2,FALSE)</f>
        <v>00.394.460/0058-87</v>
      </c>
      <c r="G150" s="303" t="str">
        <f>CAZUL!E147</f>
        <v>SECRETARIA DA RECEITA FEDERAL DO BRASIL</v>
      </c>
      <c r="H150" s="304" t="str">
        <f>VLOOKUP(O150,DESPESAS!A$1:D$5000,2,FALSE)</f>
        <v>03.28</v>
      </c>
      <c r="I150" s="304" t="str">
        <f>VLOOKUP(O150,DESPESAS!A$1:D$2034,3,FALSE)</f>
        <v>PIS/COFINS/CSLL</v>
      </c>
      <c r="J150" s="305">
        <f>CAZUL!F147</f>
        <v>0</v>
      </c>
      <c r="K150" s="306">
        <f>CAZUL!G147</f>
        <v>418.49</v>
      </c>
      <c r="L150" s="305">
        <f>CAZUL!H147</f>
        <v>0</v>
      </c>
      <c r="M150" s="299" t="s">
        <v>1261</v>
      </c>
      <c r="N150" s="307"/>
      <c r="O150" s="308" t="str">
        <f>CAZUL!C147</f>
        <v>Retenção - Darf 5952 - PIS/COFINS/CSLL</v>
      </c>
    </row>
    <row r="151" spans="1:15" s="309" customFormat="1" ht="20.100000000000001" customHeight="1">
      <c r="A151" s="310">
        <v>102007</v>
      </c>
      <c r="B151" s="299" t="s">
        <v>1260</v>
      </c>
      <c r="C151" s="300" t="str">
        <f>CAZUL!D148</f>
        <v>IRRF retido sobre Compra 1753 - JH SAUDE</v>
      </c>
      <c r="D151" s="301" t="str">
        <f>CAZUL!N148</f>
        <v>20/10/2022</v>
      </c>
      <c r="E151" s="299" t="str">
        <f>INICIO!D$5</f>
        <v>HOSPITAL E MATERNIDADE SÃO LUCAS</v>
      </c>
      <c r="F151" s="302" t="str">
        <f>VLOOKUP(G151,FORNECEDOR!$A$1:$B$2500,2,FALSE)</f>
        <v>00.394.460/0058-87</v>
      </c>
      <c r="G151" s="303" t="str">
        <f>CAZUL!E148</f>
        <v>SECRETARIA DA RECEITA FEDERAL DO BRASIL</v>
      </c>
      <c r="H151" s="304" t="str">
        <f>VLOOKUP(O151,DESPESAS!A$1:D$5000,2,FALSE)</f>
        <v>03.30</v>
      </c>
      <c r="I151" s="304" t="str">
        <f>VLOOKUP(O151,DESPESAS!A$1:D$2034,3,FALSE)</f>
        <v>IR SOBRE PRESTAÇÃO DE SERVIÇOS</v>
      </c>
      <c r="J151" s="305">
        <f>CAZUL!F148</f>
        <v>0</v>
      </c>
      <c r="K151" s="306">
        <f>CAZUL!G148</f>
        <v>1425.28</v>
      </c>
      <c r="L151" s="305">
        <f>CAZUL!H148</f>
        <v>0</v>
      </c>
      <c r="M151" s="299" t="s">
        <v>1261</v>
      </c>
      <c r="N151" s="307"/>
      <c r="O151" s="308" t="str">
        <f>CAZUL!C148</f>
        <v>Retenção - Darf 1708 - IRRF</v>
      </c>
    </row>
    <row r="152" spans="1:15" s="309" customFormat="1" ht="20.100000000000001" customHeight="1">
      <c r="A152" s="310">
        <v>102008</v>
      </c>
      <c r="B152" s="299" t="s">
        <v>1260</v>
      </c>
      <c r="C152" s="300" t="str">
        <f>CAZUL!D149</f>
        <v>PIS/COFINS/CSLL retido sobre Compra 1753 - JH SAUDE</v>
      </c>
      <c r="D152" s="301" t="str">
        <f>CAZUL!N149</f>
        <v>20/10/2022</v>
      </c>
      <c r="E152" s="299" t="str">
        <f>INICIO!D$5</f>
        <v>HOSPITAL E MATERNIDADE SÃO LUCAS</v>
      </c>
      <c r="F152" s="302" t="str">
        <f>VLOOKUP(G152,FORNECEDOR!$A$1:$B$2500,2,FALSE)</f>
        <v>00.394.460/0058-87</v>
      </c>
      <c r="G152" s="303" t="str">
        <f>CAZUL!E149</f>
        <v>SECRETARIA DA RECEITA FEDERAL DO BRASIL</v>
      </c>
      <c r="H152" s="304" t="str">
        <f>VLOOKUP(O152,DESPESAS!A$1:D$5000,2,FALSE)</f>
        <v>03.28</v>
      </c>
      <c r="I152" s="304" t="str">
        <f>VLOOKUP(O152,DESPESAS!A$1:D$2034,3,FALSE)</f>
        <v>PIS/COFINS/CSLL</v>
      </c>
      <c r="J152" s="305">
        <f>CAZUL!F149</f>
        <v>0</v>
      </c>
      <c r="K152" s="306">
        <f>CAZUL!G149</f>
        <v>4418.38</v>
      </c>
      <c r="L152" s="305">
        <f>CAZUL!H149</f>
        <v>0</v>
      </c>
      <c r="M152" s="299" t="s">
        <v>1261</v>
      </c>
      <c r="N152" s="307"/>
      <c r="O152" s="308" t="str">
        <f>CAZUL!C149</f>
        <v>Retenção - Darf 5952 - PIS/COFINS/CSLL</v>
      </c>
    </row>
    <row r="153" spans="1:15" s="309" customFormat="1" ht="20.100000000000001" customHeight="1">
      <c r="A153" s="310">
        <v>102007</v>
      </c>
      <c r="B153" s="299" t="s">
        <v>1260</v>
      </c>
      <c r="C153" s="300" t="str">
        <f>CAZUL!D150</f>
        <v>IRRF retido sobre Compra 275 - B1007 MED ASSISTENCIA</v>
      </c>
      <c r="D153" s="301" t="str">
        <f>CAZUL!N150</f>
        <v>20/10/2022</v>
      </c>
      <c r="E153" s="299" t="str">
        <f>INICIO!D$5</f>
        <v>HOSPITAL E MATERNIDADE SÃO LUCAS</v>
      </c>
      <c r="F153" s="302" t="str">
        <f>VLOOKUP(G153,FORNECEDOR!$A$1:$B$2500,2,FALSE)</f>
        <v>00.394.460/0058-87</v>
      </c>
      <c r="G153" s="303" t="str">
        <f>CAZUL!E150</f>
        <v>SECRETARIA DA RECEITA FEDERAL DO BRASIL</v>
      </c>
      <c r="H153" s="304" t="str">
        <f>VLOOKUP(O153,DESPESAS!A$1:D$5000,2,FALSE)</f>
        <v>03.30</v>
      </c>
      <c r="I153" s="304" t="str">
        <f>VLOOKUP(O153,DESPESAS!A$1:D$2034,3,FALSE)</f>
        <v>IR SOBRE PRESTAÇÃO DE SERVIÇOS</v>
      </c>
      <c r="J153" s="305">
        <f>CAZUL!F150</f>
        <v>0</v>
      </c>
      <c r="K153" s="306">
        <f>CAZUL!G150</f>
        <v>72.58</v>
      </c>
      <c r="L153" s="305">
        <f>CAZUL!H150</f>
        <v>0</v>
      </c>
      <c r="M153" s="299" t="s">
        <v>1261</v>
      </c>
      <c r="N153" s="307"/>
      <c r="O153" s="308" t="str">
        <f>CAZUL!C150</f>
        <v>Retenção - Darf 1708 - IRRF</v>
      </c>
    </row>
    <row r="154" spans="1:15" s="309" customFormat="1" ht="20.100000000000001" customHeight="1">
      <c r="A154" s="310">
        <v>102008</v>
      </c>
      <c r="B154" s="299" t="s">
        <v>1260</v>
      </c>
      <c r="C154" s="300" t="str">
        <f>CAZUL!D151</f>
        <v>PIS/COFINS/CSLL retido sobre Compra 275 - B1007 MED ASSISTENCIA</v>
      </c>
      <c r="D154" s="301" t="str">
        <f>CAZUL!N151</f>
        <v>20/10/2022</v>
      </c>
      <c r="E154" s="299" t="str">
        <f>INICIO!D$5</f>
        <v>HOSPITAL E MATERNIDADE SÃO LUCAS</v>
      </c>
      <c r="F154" s="302" t="str">
        <f>VLOOKUP(G154,FORNECEDOR!$A$1:$B$2500,2,FALSE)</f>
        <v>00.394.460/0058-87</v>
      </c>
      <c r="G154" s="303" t="str">
        <f>CAZUL!E151</f>
        <v>SECRETARIA DA RECEITA FEDERAL DO BRASIL</v>
      </c>
      <c r="H154" s="304" t="str">
        <f>VLOOKUP(O154,DESPESAS!A$1:D$5000,2,FALSE)</f>
        <v>03.28</v>
      </c>
      <c r="I154" s="304" t="str">
        <f>VLOOKUP(O154,DESPESAS!A$1:D$2034,3,FALSE)</f>
        <v>PIS/COFINS/CSLL</v>
      </c>
      <c r="J154" s="305">
        <f>CAZUL!F151</f>
        <v>0</v>
      </c>
      <c r="K154" s="306">
        <f>CAZUL!G151</f>
        <v>225</v>
      </c>
      <c r="L154" s="305">
        <f>CAZUL!H151</f>
        <v>0</v>
      </c>
      <c r="M154" s="299" t="s">
        <v>1261</v>
      </c>
      <c r="N154" s="307"/>
      <c r="O154" s="308" t="str">
        <f>CAZUL!C151</f>
        <v>Retenção - Darf 5952 - PIS/COFINS/CSLL</v>
      </c>
    </row>
    <row r="155" spans="1:15" s="309" customFormat="1" ht="20.100000000000001" customHeight="1">
      <c r="A155" s="310">
        <v>102007</v>
      </c>
      <c r="B155" s="299" t="s">
        <v>1260</v>
      </c>
      <c r="C155" s="300" t="str">
        <f>CAZUL!D152</f>
        <v>IRRF retido sobre Compra 418 - UNIT SERVIÇOS MEDICOS</v>
      </c>
      <c r="D155" s="301" t="str">
        <f>CAZUL!N152</f>
        <v>20/10/2022</v>
      </c>
      <c r="E155" s="299" t="str">
        <f>INICIO!D$5</f>
        <v>HOSPITAL E MATERNIDADE SÃO LUCAS</v>
      </c>
      <c r="F155" s="302" t="str">
        <f>VLOOKUP(G155,FORNECEDOR!$A$1:$B$2500,2,FALSE)</f>
        <v>00.394.460/0058-87</v>
      </c>
      <c r="G155" s="303" t="str">
        <f>CAZUL!E152</f>
        <v>SECRETARIA DA RECEITA FEDERAL DO BRASIL</v>
      </c>
      <c r="H155" s="304" t="str">
        <f>VLOOKUP(O155,DESPESAS!A$1:D$5000,2,FALSE)</f>
        <v>03.30</v>
      </c>
      <c r="I155" s="304" t="str">
        <f>VLOOKUP(O155,DESPESAS!A$1:D$2034,3,FALSE)</f>
        <v>IR SOBRE PRESTAÇÃO DE SERVIÇOS</v>
      </c>
      <c r="J155" s="305">
        <f>CAZUL!F152</f>
        <v>0</v>
      </c>
      <c r="K155" s="306">
        <f>CAZUL!G152</f>
        <v>635.33000000000004</v>
      </c>
      <c r="L155" s="305">
        <f>CAZUL!H152</f>
        <v>0</v>
      </c>
      <c r="M155" s="299" t="s">
        <v>1261</v>
      </c>
      <c r="N155" s="307"/>
      <c r="O155" s="308" t="str">
        <f>CAZUL!C152</f>
        <v>Retenção - Darf 1708 - IRRF</v>
      </c>
    </row>
    <row r="156" spans="1:15" s="309" customFormat="1" ht="20.100000000000001" customHeight="1">
      <c r="A156" s="310">
        <v>102008</v>
      </c>
      <c r="B156" s="299" t="s">
        <v>1260</v>
      </c>
      <c r="C156" s="300" t="str">
        <f>CAZUL!D153</f>
        <v>PIS/COFINS/CSLL retido sobre Compra 418 - UNIT SERVIÇOS MEDICOS</v>
      </c>
      <c r="D156" s="301" t="str">
        <f>CAZUL!N153</f>
        <v>20/10/2022</v>
      </c>
      <c r="E156" s="299" t="str">
        <f>INICIO!D$5</f>
        <v>HOSPITAL E MATERNIDADE SÃO LUCAS</v>
      </c>
      <c r="F156" s="302" t="str">
        <f>VLOOKUP(G156,FORNECEDOR!$A$1:$B$2500,2,FALSE)</f>
        <v>00.394.460/0058-87</v>
      </c>
      <c r="G156" s="303" t="str">
        <f>CAZUL!E153</f>
        <v>SECRETARIA DA RECEITA FEDERAL DO BRASIL</v>
      </c>
      <c r="H156" s="304" t="str">
        <f>VLOOKUP(O156,DESPESAS!A$1:D$5000,2,FALSE)</f>
        <v>03.28</v>
      </c>
      <c r="I156" s="304" t="str">
        <f>VLOOKUP(O156,DESPESAS!A$1:D$2034,3,FALSE)</f>
        <v>PIS/COFINS/CSLL</v>
      </c>
      <c r="J156" s="305">
        <f>CAZUL!F153</f>
        <v>0</v>
      </c>
      <c r="K156" s="306">
        <f>CAZUL!G153</f>
        <v>1969.52</v>
      </c>
      <c r="L156" s="305">
        <f>CAZUL!H153</f>
        <v>0</v>
      </c>
      <c r="M156" s="299" t="s">
        <v>1261</v>
      </c>
      <c r="N156" s="307"/>
      <c r="O156" s="308" t="str">
        <f>CAZUL!C153</f>
        <v>Retenção - Darf 5952 - PIS/COFINS/CSLL</v>
      </c>
    </row>
    <row r="157" spans="1:15" s="309" customFormat="1" ht="20.100000000000001" customHeight="1">
      <c r="A157" s="310">
        <v>102007</v>
      </c>
      <c r="B157" s="299" t="s">
        <v>1260</v>
      </c>
      <c r="C157" s="300" t="str">
        <f>CAZUL!D154</f>
        <v>IRRF retido sobre Compra 2284 - CLINICA DE OFTAMOLOGIA</v>
      </c>
      <c r="D157" s="301" t="str">
        <f>CAZUL!N154</f>
        <v>20/10/2022</v>
      </c>
      <c r="E157" s="299" t="str">
        <f>INICIO!D$5</f>
        <v>HOSPITAL E MATERNIDADE SÃO LUCAS</v>
      </c>
      <c r="F157" s="302" t="str">
        <f>VLOOKUP(G157,FORNECEDOR!$A$1:$B$2500,2,FALSE)</f>
        <v>00.394.460/0058-87</v>
      </c>
      <c r="G157" s="303" t="str">
        <f>CAZUL!E154</f>
        <v>SECRETARIA DA RECEITA FEDERAL DO BRASIL</v>
      </c>
      <c r="H157" s="304" t="str">
        <f>VLOOKUP(O157,DESPESAS!A$1:D$5000,2,FALSE)</f>
        <v>03.30</v>
      </c>
      <c r="I157" s="304" t="str">
        <f>VLOOKUP(O157,DESPESAS!A$1:D$2034,3,FALSE)</f>
        <v>IR SOBRE PRESTAÇÃO DE SERVIÇOS</v>
      </c>
      <c r="J157" s="305">
        <f>CAZUL!F154</f>
        <v>0</v>
      </c>
      <c r="K157" s="306">
        <f>CAZUL!G154</f>
        <v>36.28</v>
      </c>
      <c r="L157" s="305">
        <f>CAZUL!H154</f>
        <v>0</v>
      </c>
      <c r="M157" s="299" t="s">
        <v>1261</v>
      </c>
      <c r="N157" s="307"/>
      <c r="O157" s="308" t="str">
        <f>CAZUL!C154</f>
        <v>Retenção - Darf 1708 - IRRF</v>
      </c>
    </row>
    <row r="158" spans="1:15" s="309" customFormat="1" ht="20.100000000000001" customHeight="1">
      <c r="A158" s="310">
        <v>102008</v>
      </c>
      <c r="B158" s="299" t="s">
        <v>1260</v>
      </c>
      <c r="C158" s="300" t="str">
        <f>CAZUL!D155</f>
        <v>PIS/COFINS/CSLL retido sobre Compra 2284 - CLINICA DE OFTAMOLOGIA</v>
      </c>
      <c r="D158" s="301" t="str">
        <f>CAZUL!N155</f>
        <v>20/10/2022</v>
      </c>
      <c r="E158" s="299" t="str">
        <f>INICIO!D$5</f>
        <v>HOSPITAL E MATERNIDADE SÃO LUCAS</v>
      </c>
      <c r="F158" s="302" t="str">
        <f>VLOOKUP(G158,FORNECEDOR!$A$1:$B$2500,2,FALSE)</f>
        <v>00.394.460/0058-87</v>
      </c>
      <c r="G158" s="303" t="str">
        <f>CAZUL!E155</f>
        <v>SECRETARIA DA RECEITA FEDERAL DO BRASIL</v>
      </c>
      <c r="H158" s="304" t="str">
        <f>VLOOKUP(O158,DESPESAS!A$1:D$5000,2,FALSE)</f>
        <v>03.28</v>
      </c>
      <c r="I158" s="304" t="str">
        <f>VLOOKUP(O158,DESPESAS!A$1:D$2034,3,FALSE)</f>
        <v>PIS/COFINS/CSLL</v>
      </c>
      <c r="J158" s="305">
        <f>CAZUL!F155</f>
        <v>0</v>
      </c>
      <c r="K158" s="306">
        <f>CAZUL!G155</f>
        <v>112.48</v>
      </c>
      <c r="L158" s="305">
        <f>CAZUL!H155</f>
        <v>0</v>
      </c>
      <c r="M158" s="299" t="s">
        <v>1261</v>
      </c>
      <c r="N158" s="307"/>
      <c r="O158" s="308" t="str">
        <f>CAZUL!C155</f>
        <v>Retenção - Darf 5952 - PIS/COFINS/CSLL</v>
      </c>
    </row>
    <row r="159" spans="1:15" s="309" customFormat="1" ht="20.100000000000001" customHeight="1">
      <c r="A159" s="310">
        <v>102007</v>
      </c>
      <c r="B159" s="299" t="s">
        <v>1260</v>
      </c>
      <c r="C159" s="300" t="str">
        <f>CAZUL!D156</f>
        <v>IRRF retido sobre Compra 4407 - ALL MEDICAL</v>
      </c>
      <c r="D159" s="301" t="str">
        <f>CAZUL!N156</f>
        <v>20/10/2022</v>
      </c>
      <c r="E159" s="299" t="str">
        <f>INICIO!D$5</f>
        <v>HOSPITAL E MATERNIDADE SÃO LUCAS</v>
      </c>
      <c r="F159" s="302" t="str">
        <f>VLOOKUP(G159,FORNECEDOR!$A$1:$B$2500,2,FALSE)</f>
        <v>00.394.460/0058-87</v>
      </c>
      <c r="G159" s="303" t="str">
        <f>CAZUL!E156</f>
        <v>SECRETARIA DA RECEITA FEDERAL DO BRASIL</v>
      </c>
      <c r="H159" s="304" t="str">
        <f>VLOOKUP(O159,DESPESAS!A$1:D$5000,2,FALSE)</f>
        <v>03.30</v>
      </c>
      <c r="I159" s="304" t="str">
        <f>VLOOKUP(O159,DESPESAS!A$1:D$2034,3,FALSE)</f>
        <v>IR SOBRE PRESTAÇÃO DE SERVIÇOS</v>
      </c>
      <c r="J159" s="305">
        <f>CAZUL!F156</f>
        <v>0</v>
      </c>
      <c r="K159" s="306">
        <f>CAZUL!G156</f>
        <v>58.79</v>
      </c>
      <c r="L159" s="305">
        <f>CAZUL!H156</f>
        <v>0</v>
      </c>
      <c r="M159" s="299" t="s">
        <v>1261</v>
      </c>
      <c r="N159" s="307"/>
      <c r="O159" s="308" t="str">
        <f>CAZUL!C156</f>
        <v>Retenção - Darf 1708 - IRRF</v>
      </c>
    </row>
    <row r="160" spans="1:15" s="309" customFormat="1" ht="20.100000000000001" customHeight="1">
      <c r="A160" s="310">
        <v>102008</v>
      </c>
      <c r="B160" s="299" t="s">
        <v>1260</v>
      </c>
      <c r="C160" s="300" t="str">
        <f>CAZUL!D157</f>
        <v>PIS/COFINS/CSLL retido sobre Compra 4407 - ALL MEDICAL</v>
      </c>
      <c r="D160" s="301" t="str">
        <f>CAZUL!N157</f>
        <v>20/10/2022</v>
      </c>
      <c r="E160" s="299" t="str">
        <f>INICIO!D$5</f>
        <v>HOSPITAL E MATERNIDADE SÃO LUCAS</v>
      </c>
      <c r="F160" s="302" t="str">
        <f>VLOOKUP(G160,FORNECEDOR!$A$1:$B$2500,2,FALSE)</f>
        <v>00.394.460/0058-87</v>
      </c>
      <c r="G160" s="303" t="str">
        <f>CAZUL!E157</f>
        <v>SECRETARIA DA RECEITA FEDERAL DO BRASIL</v>
      </c>
      <c r="H160" s="304" t="str">
        <f>VLOOKUP(O160,DESPESAS!A$1:D$5000,2,FALSE)</f>
        <v>03.28</v>
      </c>
      <c r="I160" s="304" t="str">
        <f>VLOOKUP(O160,DESPESAS!A$1:D$2034,3,FALSE)</f>
        <v>PIS/COFINS/CSLL</v>
      </c>
      <c r="J160" s="305">
        <f>CAZUL!F157</f>
        <v>0</v>
      </c>
      <c r="K160" s="306">
        <f>CAZUL!G157</f>
        <v>182.24</v>
      </c>
      <c r="L160" s="305">
        <f>CAZUL!H157</f>
        <v>0</v>
      </c>
      <c r="M160" s="299" t="s">
        <v>1261</v>
      </c>
      <c r="N160" s="307"/>
      <c r="O160" s="308" t="str">
        <f>CAZUL!C157</f>
        <v>Retenção - Darf 5952 - PIS/COFINS/CSLL</v>
      </c>
    </row>
    <row r="161" spans="1:15" s="309" customFormat="1" ht="20.100000000000001" customHeight="1">
      <c r="A161" s="310">
        <v>102007</v>
      </c>
      <c r="B161" s="299" t="s">
        <v>1260</v>
      </c>
      <c r="C161" s="300" t="str">
        <f>CAZUL!D158</f>
        <v>IRRF retido sobre Compra 239 - PRIMEIROS PASSOS</v>
      </c>
      <c r="D161" s="301" t="str">
        <f>CAZUL!N158</f>
        <v>20/10/2022</v>
      </c>
      <c r="E161" s="299" t="str">
        <f>INICIO!D$5</f>
        <v>HOSPITAL E MATERNIDADE SÃO LUCAS</v>
      </c>
      <c r="F161" s="302" t="str">
        <f>VLOOKUP(G161,FORNECEDOR!$A$1:$B$2500,2,FALSE)</f>
        <v>00.394.460/0058-87</v>
      </c>
      <c r="G161" s="303" t="str">
        <f>CAZUL!E158</f>
        <v>SECRETARIA DA RECEITA FEDERAL DO BRASIL</v>
      </c>
      <c r="H161" s="304" t="str">
        <f>VLOOKUP(O161,DESPESAS!A$1:D$5000,2,FALSE)</f>
        <v>03.30</v>
      </c>
      <c r="I161" s="304" t="str">
        <f>VLOOKUP(O161,DESPESAS!A$1:D$2034,3,FALSE)</f>
        <v>IR SOBRE PRESTAÇÃO DE SERVIÇOS</v>
      </c>
      <c r="J161" s="305">
        <f>CAZUL!F158</f>
        <v>0</v>
      </c>
      <c r="K161" s="306">
        <f>CAZUL!G158</f>
        <v>364.7</v>
      </c>
      <c r="L161" s="305">
        <f>CAZUL!H158</f>
        <v>0</v>
      </c>
      <c r="M161" s="299" t="s">
        <v>1261</v>
      </c>
      <c r="N161" s="307"/>
      <c r="O161" s="308" t="str">
        <f>CAZUL!C158</f>
        <v>Retenção - Darf 1708 - IRRF</v>
      </c>
    </row>
    <row r="162" spans="1:15" s="309" customFormat="1" ht="20.100000000000001" customHeight="1">
      <c r="A162" s="310">
        <v>102008</v>
      </c>
      <c r="B162" s="299" t="s">
        <v>1260</v>
      </c>
      <c r="C162" s="300" t="str">
        <f>CAZUL!D159</f>
        <v>PIS/COFINS/CSLL retido sobre Compra 239 - PRIMEIROS PASSOS</v>
      </c>
      <c r="D162" s="301" t="str">
        <f>CAZUL!N159</f>
        <v>20/10/2022</v>
      </c>
      <c r="E162" s="299" t="str">
        <f>INICIO!D$5</f>
        <v>HOSPITAL E MATERNIDADE SÃO LUCAS</v>
      </c>
      <c r="F162" s="302" t="str">
        <f>VLOOKUP(G162,FORNECEDOR!$A$1:$B$2500,2,FALSE)</f>
        <v>00.394.460/0058-87</v>
      </c>
      <c r="G162" s="303" t="str">
        <f>CAZUL!E159</f>
        <v>SECRETARIA DA RECEITA FEDERAL DO BRASIL</v>
      </c>
      <c r="H162" s="304" t="str">
        <f>VLOOKUP(O162,DESPESAS!A$1:D$5000,2,FALSE)</f>
        <v>03.28</v>
      </c>
      <c r="I162" s="304" t="str">
        <f>VLOOKUP(O162,DESPESAS!A$1:D$2034,3,FALSE)</f>
        <v>PIS/COFINS/CSLL</v>
      </c>
      <c r="J162" s="305">
        <f>CAZUL!F159</f>
        <v>0</v>
      </c>
      <c r="K162" s="306">
        <f>CAZUL!G159</f>
        <v>1130.57</v>
      </c>
      <c r="L162" s="305">
        <f>CAZUL!H159</f>
        <v>0</v>
      </c>
      <c r="M162" s="299" t="s">
        <v>1261</v>
      </c>
      <c r="N162" s="307"/>
      <c r="O162" s="308" t="str">
        <f>CAZUL!C159</f>
        <v>Retenção - Darf 5952 - PIS/COFINS/CSLL</v>
      </c>
    </row>
    <row r="163" spans="1:15" s="309" customFormat="1" ht="20.100000000000001" customHeight="1">
      <c r="A163" s="310">
        <v>102007</v>
      </c>
      <c r="B163" s="299" t="s">
        <v>1260</v>
      </c>
      <c r="C163" s="300" t="str">
        <f>CAZUL!D160</f>
        <v>IRRF retido sobre Compra 2721 - LS ASSESSORIA</v>
      </c>
      <c r="D163" s="301" t="str">
        <f>CAZUL!N160</f>
        <v>20/10/2022</v>
      </c>
      <c r="E163" s="299" t="str">
        <f>INICIO!D$5</f>
        <v>HOSPITAL E MATERNIDADE SÃO LUCAS</v>
      </c>
      <c r="F163" s="302" t="str">
        <f>VLOOKUP(G163,FORNECEDOR!$A$1:$B$2500,2,FALSE)</f>
        <v>00.394.460/0058-87</v>
      </c>
      <c r="G163" s="303" t="str">
        <f>CAZUL!E160</f>
        <v>SECRETARIA DA RECEITA FEDERAL DO BRASIL</v>
      </c>
      <c r="H163" s="304" t="str">
        <f>VLOOKUP(O163,DESPESAS!A$1:D$5000,2,FALSE)</f>
        <v>03.30</v>
      </c>
      <c r="I163" s="304" t="str">
        <f>VLOOKUP(O163,DESPESAS!A$1:D$2034,3,FALSE)</f>
        <v>IR SOBRE PRESTAÇÃO DE SERVIÇOS</v>
      </c>
      <c r="J163" s="305">
        <f>CAZUL!F160</f>
        <v>0</v>
      </c>
      <c r="K163" s="306">
        <f>CAZUL!G160</f>
        <v>72.58</v>
      </c>
      <c r="L163" s="305">
        <f>CAZUL!H160</f>
        <v>0</v>
      </c>
      <c r="M163" s="299" t="s">
        <v>1261</v>
      </c>
      <c r="N163" s="307"/>
      <c r="O163" s="308" t="str">
        <f>CAZUL!C160</f>
        <v>Retenção - Darf 1708 - IRRF</v>
      </c>
    </row>
    <row r="164" spans="1:15" s="309" customFormat="1" ht="20.100000000000001" customHeight="1">
      <c r="A164" s="310">
        <v>102008</v>
      </c>
      <c r="B164" s="299" t="s">
        <v>1260</v>
      </c>
      <c r="C164" s="300" t="str">
        <f>CAZUL!D161</f>
        <v>PIS/COFINS/CSLL retido sobre Compra 2721 - LS ASSESSORIA</v>
      </c>
      <c r="D164" s="301" t="str">
        <f>CAZUL!N161</f>
        <v>20/10/2022</v>
      </c>
      <c r="E164" s="299" t="str">
        <f>INICIO!D$5</f>
        <v>HOSPITAL E MATERNIDADE SÃO LUCAS</v>
      </c>
      <c r="F164" s="302" t="str">
        <f>VLOOKUP(G164,FORNECEDOR!$A$1:$B$2500,2,FALSE)</f>
        <v>00.394.460/0058-87</v>
      </c>
      <c r="G164" s="303" t="str">
        <f>CAZUL!E161</f>
        <v>SECRETARIA DA RECEITA FEDERAL DO BRASIL</v>
      </c>
      <c r="H164" s="304" t="str">
        <f>VLOOKUP(O164,DESPESAS!A$1:D$5000,2,FALSE)</f>
        <v>03.28</v>
      </c>
      <c r="I164" s="304" t="str">
        <f>VLOOKUP(O164,DESPESAS!A$1:D$2034,3,FALSE)</f>
        <v>PIS/COFINS/CSLL</v>
      </c>
      <c r="J164" s="305">
        <f>CAZUL!F161</f>
        <v>0</v>
      </c>
      <c r="K164" s="306">
        <f>CAZUL!G161</f>
        <v>225</v>
      </c>
      <c r="L164" s="305">
        <f>CAZUL!H161</f>
        <v>0</v>
      </c>
      <c r="M164" s="299" t="s">
        <v>1261</v>
      </c>
      <c r="N164" s="307"/>
      <c r="O164" s="308" t="str">
        <f>CAZUL!C161</f>
        <v>Retenção - Darf 5952 - PIS/COFINS/CSLL</v>
      </c>
    </row>
    <row r="165" spans="1:15" s="309" customFormat="1" ht="20.100000000000001" customHeight="1">
      <c r="A165" s="310">
        <v>102007</v>
      </c>
      <c r="B165" s="299" t="s">
        <v>1260</v>
      </c>
      <c r="C165" s="300" t="str">
        <f>CAZUL!D162</f>
        <v>IRRF retido sobre Compra 193 - GOMES E SANTANA</v>
      </c>
      <c r="D165" s="301" t="str">
        <f>CAZUL!N162</f>
        <v>20/10/2022</v>
      </c>
      <c r="E165" s="299" t="str">
        <f>INICIO!D$5</f>
        <v>HOSPITAL E MATERNIDADE SÃO LUCAS</v>
      </c>
      <c r="F165" s="302" t="str">
        <f>VLOOKUP(G165,FORNECEDOR!$A$1:$B$2500,2,FALSE)</f>
        <v>00.394.460/0058-87</v>
      </c>
      <c r="G165" s="303" t="str">
        <f>CAZUL!E162</f>
        <v>SECRETARIA DA RECEITA FEDERAL DO BRASIL</v>
      </c>
      <c r="H165" s="304" t="str">
        <f>VLOOKUP(O165,DESPESAS!A$1:D$5000,2,FALSE)</f>
        <v>03.30</v>
      </c>
      <c r="I165" s="304" t="str">
        <f>VLOOKUP(O165,DESPESAS!A$1:D$2034,3,FALSE)</f>
        <v>IR SOBRE PRESTAÇÃO DE SERVIÇOS</v>
      </c>
      <c r="J165" s="305">
        <f>CAZUL!F162</f>
        <v>0</v>
      </c>
      <c r="K165" s="306">
        <f>CAZUL!G162</f>
        <v>301.83999999999997</v>
      </c>
      <c r="L165" s="305">
        <f>CAZUL!H162</f>
        <v>0</v>
      </c>
      <c r="M165" s="299" t="s">
        <v>1261</v>
      </c>
      <c r="N165" s="307"/>
      <c r="O165" s="308" t="str">
        <f>CAZUL!C162</f>
        <v>Retenção - Darf 1708 - IRRF</v>
      </c>
    </row>
    <row r="166" spans="1:15" s="309" customFormat="1" ht="20.100000000000001" customHeight="1">
      <c r="A166" s="310">
        <v>102008</v>
      </c>
      <c r="B166" s="299" t="s">
        <v>1260</v>
      </c>
      <c r="C166" s="300" t="str">
        <f>CAZUL!D163</f>
        <v>PIS/COFINS/CSLL retido sobre Compra 193 - GOMES E SANTANA</v>
      </c>
      <c r="D166" s="301" t="str">
        <f>CAZUL!N163</f>
        <v>20/10/2022</v>
      </c>
      <c r="E166" s="299" t="str">
        <f>INICIO!D$5</f>
        <v>HOSPITAL E MATERNIDADE SÃO LUCAS</v>
      </c>
      <c r="F166" s="302" t="str">
        <f>VLOOKUP(G166,FORNECEDOR!$A$1:$B$2500,2,FALSE)</f>
        <v>00.394.460/0058-87</v>
      </c>
      <c r="G166" s="303" t="str">
        <f>CAZUL!E163</f>
        <v>SECRETARIA DA RECEITA FEDERAL DO BRASIL</v>
      </c>
      <c r="H166" s="304" t="str">
        <f>VLOOKUP(O166,DESPESAS!A$1:D$5000,2,FALSE)</f>
        <v>03.28</v>
      </c>
      <c r="I166" s="304" t="str">
        <f>VLOOKUP(O166,DESPESAS!A$1:D$2034,3,FALSE)</f>
        <v>PIS/COFINS/CSLL</v>
      </c>
      <c r="J166" s="305">
        <f>CAZUL!F163</f>
        <v>0</v>
      </c>
      <c r="K166" s="306">
        <f>CAZUL!G163</f>
        <v>935.95</v>
      </c>
      <c r="L166" s="305">
        <f>CAZUL!H163</f>
        <v>0</v>
      </c>
      <c r="M166" s="299" t="s">
        <v>1261</v>
      </c>
      <c r="N166" s="307"/>
      <c r="O166" s="308" t="str">
        <f>CAZUL!C163</f>
        <v>Retenção - Darf 5952 - PIS/COFINS/CSLL</v>
      </c>
    </row>
    <row r="167" spans="1:15" s="309" customFormat="1" ht="20.100000000000001" customHeight="1">
      <c r="A167" s="310">
        <v>102007</v>
      </c>
      <c r="B167" s="299" t="s">
        <v>1260</v>
      </c>
      <c r="C167" s="300" t="str">
        <f>CAZUL!D164</f>
        <v>IRRF retido sobre Compra 4662 - FORTAL MEDIC</v>
      </c>
      <c r="D167" s="301" t="str">
        <f>CAZUL!N164</f>
        <v>20/10/2022</v>
      </c>
      <c r="E167" s="299" t="str">
        <f>INICIO!D$5</f>
        <v>HOSPITAL E MATERNIDADE SÃO LUCAS</v>
      </c>
      <c r="F167" s="302" t="str">
        <f>VLOOKUP(G167,FORNECEDOR!$A$1:$B$2500,2,FALSE)</f>
        <v>00.394.460/0058-87</v>
      </c>
      <c r="G167" s="303" t="str">
        <f>CAZUL!E164</f>
        <v>SECRETARIA DA RECEITA FEDERAL DO BRASIL</v>
      </c>
      <c r="H167" s="304" t="str">
        <f>VLOOKUP(O167,DESPESAS!A$1:D$5000,2,FALSE)</f>
        <v>03.30</v>
      </c>
      <c r="I167" s="304" t="str">
        <f>VLOOKUP(O167,DESPESAS!A$1:D$2034,3,FALSE)</f>
        <v>IR SOBRE PRESTAÇÃO DE SERVIÇOS</v>
      </c>
      <c r="J167" s="305">
        <f>CAZUL!F164</f>
        <v>0</v>
      </c>
      <c r="K167" s="306">
        <f>CAZUL!G164</f>
        <v>9.07</v>
      </c>
      <c r="L167" s="305">
        <f>CAZUL!H164</f>
        <v>0</v>
      </c>
      <c r="M167" s="299" t="s">
        <v>1261</v>
      </c>
      <c r="N167" s="307"/>
      <c r="O167" s="308" t="str">
        <f>CAZUL!C164</f>
        <v>Retenção - Darf 1708 - IRRF</v>
      </c>
    </row>
    <row r="168" spans="1:15" s="309" customFormat="1" ht="20.100000000000001" customHeight="1">
      <c r="A168" s="310">
        <v>102008</v>
      </c>
      <c r="B168" s="299" t="s">
        <v>1260</v>
      </c>
      <c r="C168" s="300" t="str">
        <f>CAZUL!D165</f>
        <v>PIS/COFINS/CSLL retido sobre Compra 4662 - FORTAL MEDIC</v>
      </c>
      <c r="D168" s="301" t="str">
        <f>CAZUL!N165</f>
        <v>20/10/2022</v>
      </c>
      <c r="E168" s="299" t="str">
        <f>INICIO!D$5</f>
        <v>HOSPITAL E MATERNIDADE SÃO LUCAS</v>
      </c>
      <c r="F168" s="302" t="str">
        <f>VLOOKUP(G168,FORNECEDOR!$A$1:$B$2500,2,FALSE)</f>
        <v>00.394.460/0058-87</v>
      </c>
      <c r="G168" s="303" t="str">
        <f>CAZUL!E165</f>
        <v>SECRETARIA DA RECEITA FEDERAL DO BRASIL</v>
      </c>
      <c r="H168" s="304" t="str">
        <f>VLOOKUP(O168,DESPESAS!A$1:D$5000,2,FALSE)</f>
        <v>03.28</v>
      </c>
      <c r="I168" s="304" t="str">
        <f>VLOOKUP(O168,DESPESAS!A$1:D$2034,3,FALSE)</f>
        <v>PIS/COFINS/CSLL</v>
      </c>
      <c r="J168" s="305">
        <f>CAZUL!F165</f>
        <v>0</v>
      </c>
      <c r="K168" s="306">
        <f>CAZUL!G165</f>
        <v>28.12</v>
      </c>
      <c r="L168" s="305">
        <f>CAZUL!H165</f>
        <v>0</v>
      </c>
      <c r="M168" s="299" t="s">
        <v>1261</v>
      </c>
      <c r="N168" s="307"/>
      <c r="O168" s="308" t="str">
        <f>CAZUL!C165</f>
        <v>Retenção - Darf 5952 - PIS/COFINS/CSLL</v>
      </c>
    </row>
    <row r="169" spans="1:15" s="309" customFormat="1" ht="20.100000000000001" customHeight="1">
      <c r="A169" s="310">
        <v>102007</v>
      </c>
      <c r="B169" s="299" t="s">
        <v>1260</v>
      </c>
      <c r="C169" s="300" t="str">
        <f>CAZUL!D166</f>
        <v>IRRF retido sobre Compra 1074 - WR MEDICOS ASSOCIADOS</v>
      </c>
      <c r="D169" s="301" t="str">
        <f>CAZUL!N166</f>
        <v>20/10/2022</v>
      </c>
      <c r="E169" s="299" t="str">
        <f>INICIO!D$5</f>
        <v>HOSPITAL E MATERNIDADE SÃO LUCAS</v>
      </c>
      <c r="F169" s="302" t="str">
        <f>VLOOKUP(G169,FORNECEDOR!$A$1:$B$2500,2,FALSE)</f>
        <v>00.394.460/0058-87</v>
      </c>
      <c r="G169" s="303" t="str">
        <f>CAZUL!E166</f>
        <v>SECRETARIA DA RECEITA FEDERAL DO BRASIL</v>
      </c>
      <c r="H169" s="304" t="str">
        <f>VLOOKUP(O169,DESPESAS!A$1:D$5000,2,FALSE)</f>
        <v>03.30</v>
      </c>
      <c r="I169" s="304" t="str">
        <f>VLOOKUP(O169,DESPESAS!A$1:D$2034,3,FALSE)</f>
        <v>IR SOBRE PRESTAÇÃO DE SERVIÇOS</v>
      </c>
      <c r="J169" s="305">
        <f>CAZUL!F166</f>
        <v>0</v>
      </c>
      <c r="K169" s="306">
        <f>CAZUL!G166</f>
        <v>38.36</v>
      </c>
      <c r="L169" s="305">
        <f>CAZUL!H166</f>
        <v>0</v>
      </c>
      <c r="M169" s="299" t="s">
        <v>1261</v>
      </c>
      <c r="N169" s="307"/>
      <c r="O169" s="308" t="str">
        <f>CAZUL!C166</f>
        <v>Retenção - Darf 1708 - IRRF</v>
      </c>
    </row>
    <row r="170" spans="1:15" s="309" customFormat="1" ht="20.100000000000001" customHeight="1">
      <c r="A170" s="310">
        <v>102008</v>
      </c>
      <c r="B170" s="299" t="s">
        <v>1260</v>
      </c>
      <c r="C170" s="300" t="str">
        <f>CAZUL!D167</f>
        <v>PIS/COFINS/CSLL retido sobre Compra 1074 - WR MEDICOS ASSOCIADOS</v>
      </c>
      <c r="D170" s="301" t="str">
        <f>CAZUL!N167</f>
        <v>20/10/2022</v>
      </c>
      <c r="E170" s="299" t="str">
        <f>INICIO!D$5</f>
        <v>HOSPITAL E MATERNIDADE SÃO LUCAS</v>
      </c>
      <c r="F170" s="302" t="str">
        <f>VLOOKUP(G170,FORNECEDOR!$A$1:$B$2500,2,FALSE)</f>
        <v>00.394.460/0058-87</v>
      </c>
      <c r="G170" s="303" t="str">
        <f>CAZUL!E167</f>
        <v>SECRETARIA DA RECEITA FEDERAL DO BRASIL</v>
      </c>
      <c r="H170" s="304" t="str">
        <f>VLOOKUP(O170,DESPESAS!A$1:D$5000,2,FALSE)</f>
        <v>03.28</v>
      </c>
      <c r="I170" s="304" t="str">
        <f>VLOOKUP(O170,DESPESAS!A$1:D$2034,3,FALSE)</f>
        <v>PIS/COFINS/CSLL</v>
      </c>
      <c r="J170" s="305">
        <f>CAZUL!F167</f>
        <v>0</v>
      </c>
      <c r="K170" s="306">
        <f>CAZUL!G167</f>
        <v>118.91</v>
      </c>
      <c r="L170" s="305">
        <f>CAZUL!H167</f>
        <v>0</v>
      </c>
      <c r="M170" s="299" t="s">
        <v>1261</v>
      </c>
      <c r="N170" s="307"/>
      <c r="O170" s="308" t="str">
        <f>CAZUL!C167</f>
        <v>Retenção - Darf 5952 - PIS/COFINS/CSLL</v>
      </c>
    </row>
    <row r="171" spans="1:15" s="309" customFormat="1" ht="20.100000000000001" customHeight="1">
      <c r="A171" s="310">
        <v>102007</v>
      </c>
      <c r="B171" s="299" t="s">
        <v>1260</v>
      </c>
      <c r="C171" s="300" t="str">
        <f>CAZUL!D168</f>
        <v>IRRF retido sobre Compra 1057 - LIRIO SERVICOS MEDICOS LTDA</v>
      </c>
      <c r="D171" s="301" t="str">
        <f>CAZUL!N168</f>
        <v>20/10/2022</v>
      </c>
      <c r="E171" s="299" t="str">
        <f>INICIO!D$5</f>
        <v>HOSPITAL E MATERNIDADE SÃO LUCAS</v>
      </c>
      <c r="F171" s="302" t="str">
        <f>VLOOKUP(G171,FORNECEDOR!$A$1:$B$2500,2,FALSE)</f>
        <v>00.394.460/0058-87</v>
      </c>
      <c r="G171" s="303" t="str">
        <f>CAZUL!E168</f>
        <v>SECRETARIA DA RECEITA FEDERAL DO BRASIL</v>
      </c>
      <c r="H171" s="304" t="str">
        <f>VLOOKUP(O171,DESPESAS!A$1:D$5000,2,FALSE)</f>
        <v>03.30</v>
      </c>
      <c r="I171" s="304" t="str">
        <f>VLOOKUP(O171,DESPESAS!A$1:D$2034,3,FALSE)</f>
        <v>IR SOBRE PRESTAÇÃO DE SERVIÇOS</v>
      </c>
      <c r="J171" s="305">
        <f>CAZUL!F168</f>
        <v>0</v>
      </c>
      <c r="K171" s="306">
        <f>CAZUL!G168</f>
        <v>97.98</v>
      </c>
      <c r="L171" s="305">
        <f>CAZUL!H168</f>
        <v>0</v>
      </c>
      <c r="M171" s="299" t="s">
        <v>1261</v>
      </c>
      <c r="N171" s="307"/>
      <c r="O171" s="308" t="str">
        <f>CAZUL!C168</f>
        <v>Retenção - Darf 1708 - IRRF</v>
      </c>
    </row>
    <row r="172" spans="1:15" s="309" customFormat="1" ht="20.100000000000001" customHeight="1">
      <c r="A172" s="310">
        <v>102008</v>
      </c>
      <c r="B172" s="299" t="s">
        <v>1260</v>
      </c>
      <c r="C172" s="300" t="str">
        <f>CAZUL!D169</f>
        <v>PIS/COFINS/CSLL retido sobre Compra 1057 - LIRIO SERVICOS MEDICOS LTDA</v>
      </c>
      <c r="D172" s="301" t="str">
        <f>CAZUL!N169</f>
        <v>20/10/2022</v>
      </c>
      <c r="E172" s="299" t="str">
        <f>INICIO!D$5</f>
        <v>HOSPITAL E MATERNIDADE SÃO LUCAS</v>
      </c>
      <c r="F172" s="302" t="str">
        <f>VLOOKUP(G172,FORNECEDOR!$A$1:$B$2500,2,FALSE)</f>
        <v>00.394.460/0058-87</v>
      </c>
      <c r="G172" s="303" t="str">
        <f>CAZUL!E169</f>
        <v>SECRETARIA DA RECEITA FEDERAL DO BRASIL</v>
      </c>
      <c r="H172" s="304" t="str">
        <f>VLOOKUP(O172,DESPESAS!A$1:D$5000,2,FALSE)</f>
        <v>03.28</v>
      </c>
      <c r="I172" s="304" t="str">
        <f>VLOOKUP(O172,DESPESAS!A$1:D$2034,3,FALSE)</f>
        <v>PIS/COFINS/CSLL</v>
      </c>
      <c r="J172" s="305">
        <f>CAZUL!F169</f>
        <v>0</v>
      </c>
      <c r="K172" s="306">
        <f>CAZUL!G169</f>
        <v>303.74</v>
      </c>
      <c r="L172" s="305">
        <f>CAZUL!H169</f>
        <v>21486.88999999977</v>
      </c>
      <c r="M172" s="299" t="s">
        <v>1261</v>
      </c>
      <c r="N172" s="307"/>
      <c r="O172" s="308" t="str">
        <f>CAZUL!C169</f>
        <v>Retenção - Darf 5952 - PIS/COFINS/CSLL</v>
      </c>
    </row>
    <row r="173" spans="1:15" s="309" customFormat="1" ht="20.100000000000001" customHeight="1">
      <c r="A173" s="310">
        <v>550099000040983</v>
      </c>
      <c r="B173" s="299" t="s">
        <v>1260</v>
      </c>
      <c r="C173" s="300" t="str">
        <f>CAZUL!D170</f>
        <v>1/1NFS-e:12857</v>
      </c>
      <c r="D173" s="301" t="str">
        <f>CAZUL!N170</f>
        <v>20/10/2022</v>
      </c>
      <c r="E173" s="299" t="str">
        <f>INICIO!D$5</f>
        <v>HOSPITAL E MATERNIDADE SÃO LUCAS</v>
      </c>
      <c r="F173" s="302" t="str">
        <f>VLOOKUP(G173,FORNECEDOR!$A$1:$B$2500,2,FALSE)</f>
        <v>06.328.947/0001-02</v>
      </c>
      <c r="G173" s="303" t="str">
        <f>CAZUL!E170</f>
        <v>CENTRALLAB</v>
      </c>
      <c r="H173" s="304" t="str">
        <f>VLOOKUP(O173,DESPESAS!A$1:D$5000,2,FALSE)</f>
        <v>03.06</v>
      </c>
      <c r="I173" s="304" t="str">
        <f>VLOOKUP(O173,DESPESAS!A$1:D$2034,3,FALSE)</f>
        <v>EXAMES LABORATORIAIS E DE IMAGEM</v>
      </c>
      <c r="J173" s="305">
        <f>CAZUL!F170</f>
        <v>0</v>
      </c>
      <c r="K173" s="306">
        <f>CAZUL!G170</f>
        <v>49569.69</v>
      </c>
      <c r="L173" s="305">
        <f>CAZUL!H170</f>
        <v>-28082.800000000232</v>
      </c>
      <c r="M173" s="299" t="s">
        <v>1261</v>
      </c>
      <c r="N173" s="307"/>
      <c r="O173" s="308" t="str">
        <f>CAZUL!C170</f>
        <v>EXAMES MEDICOS</v>
      </c>
    </row>
    <row r="174" spans="1:15" s="309" customFormat="1" ht="20.100000000000001" customHeight="1">
      <c r="A174" s="310">
        <v>102007</v>
      </c>
      <c r="B174" s="299" t="s">
        <v>1260</v>
      </c>
      <c r="C174" s="300" t="str">
        <f>CAZUL!D171</f>
        <v>IRRF retido sobre Compra 12857 - CENTRALLAB</v>
      </c>
      <c r="D174" s="301" t="str">
        <f>CAZUL!N171</f>
        <v>20/10/2022</v>
      </c>
      <c r="E174" s="299" t="str">
        <f>INICIO!D$5</f>
        <v>HOSPITAL E MATERNIDADE SÃO LUCAS</v>
      </c>
      <c r="F174" s="302" t="str">
        <f>VLOOKUP(G174,FORNECEDOR!$A$1:$B$2500,2,FALSE)</f>
        <v>00.394.460/0058-87</v>
      </c>
      <c r="G174" s="303" t="str">
        <f>CAZUL!E171</f>
        <v>SECRETARIA DA RECEITA FEDERAL DO BRASIL</v>
      </c>
      <c r="H174" s="304" t="str">
        <f>VLOOKUP(O174,DESPESAS!A$1:D$5000,2,FALSE)</f>
        <v>03.30</v>
      </c>
      <c r="I174" s="304" t="str">
        <f>VLOOKUP(O174,DESPESAS!A$1:D$2034,3,FALSE)</f>
        <v>IR SOBRE PRESTAÇÃO DE SERVIÇOS</v>
      </c>
      <c r="J174" s="305">
        <f>CAZUL!F171</f>
        <v>0</v>
      </c>
      <c r="K174" s="306">
        <f>CAZUL!G171</f>
        <v>792.27</v>
      </c>
      <c r="L174" s="305">
        <f>CAZUL!H171</f>
        <v>0</v>
      </c>
      <c r="M174" s="299" t="s">
        <v>1261</v>
      </c>
      <c r="N174" s="307"/>
      <c r="O174" s="308" t="str">
        <f>CAZUL!C171</f>
        <v>Retenção - Darf 1708 - IRRF</v>
      </c>
    </row>
    <row r="175" spans="1:15" s="309" customFormat="1" ht="20.100000000000001" customHeight="1">
      <c r="A175" s="310">
        <v>102008</v>
      </c>
      <c r="B175" s="299" t="s">
        <v>1260</v>
      </c>
      <c r="C175" s="300" t="str">
        <f>CAZUL!D172</f>
        <v>PIS/COFINS/CSLL retido sobre Compra 12857 - CENTRALLAB</v>
      </c>
      <c r="D175" s="301" t="str">
        <f>CAZUL!N172</f>
        <v>20/10/2022</v>
      </c>
      <c r="E175" s="299" t="str">
        <f>INICIO!D$5</f>
        <v>HOSPITAL E MATERNIDADE SÃO LUCAS</v>
      </c>
      <c r="F175" s="302" t="str">
        <f>VLOOKUP(G175,FORNECEDOR!$A$1:$B$2500,2,FALSE)</f>
        <v>00.394.460/0058-87</v>
      </c>
      <c r="G175" s="303" t="str">
        <f>CAZUL!E172</f>
        <v>SECRETARIA DA RECEITA FEDERAL DO BRASIL</v>
      </c>
      <c r="H175" s="304" t="str">
        <f>VLOOKUP(O175,DESPESAS!A$1:D$5000,2,FALSE)</f>
        <v>03.28</v>
      </c>
      <c r="I175" s="304" t="str">
        <f>VLOOKUP(O175,DESPESAS!A$1:D$2034,3,FALSE)</f>
        <v>PIS/COFINS/CSLL</v>
      </c>
      <c r="J175" s="305">
        <f>CAZUL!F172</f>
        <v>0</v>
      </c>
      <c r="K175" s="306">
        <f>CAZUL!G172</f>
        <v>2456.04</v>
      </c>
      <c r="L175" s="305">
        <f>CAZUL!H172</f>
        <v>0</v>
      </c>
      <c r="M175" s="299" t="s">
        <v>1261</v>
      </c>
      <c r="N175" s="307"/>
      <c r="O175" s="308" t="str">
        <f>CAZUL!C172</f>
        <v>Retenção - Darf 5952 - PIS/COFINS/CSLL</v>
      </c>
    </row>
    <row r="176" spans="1:15" s="309" customFormat="1" ht="20.100000000000001" customHeight="1">
      <c r="A176" s="310">
        <v>102007</v>
      </c>
      <c r="B176" s="299" t="s">
        <v>1260</v>
      </c>
      <c r="C176" s="300" t="str">
        <f>CAZUL!D173</f>
        <v>IRRF retido sobre Compra 877 - MIX ASSESSORIA</v>
      </c>
      <c r="D176" s="301" t="str">
        <f>CAZUL!N173</f>
        <v>20/10/2022</v>
      </c>
      <c r="E176" s="299" t="str">
        <f>INICIO!D$5</f>
        <v>HOSPITAL E MATERNIDADE SÃO LUCAS</v>
      </c>
      <c r="F176" s="302" t="str">
        <f>VLOOKUP(G176,FORNECEDOR!$A$1:$B$2500,2,FALSE)</f>
        <v>00.394.460/0058-87</v>
      </c>
      <c r="G176" s="303" t="str">
        <f>CAZUL!E173</f>
        <v>SECRETARIA DA RECEITA FEDERAL DO BRASIL</v>
      </c>
      <c r="H176" s="304" t="str">
        <f>VLOOKUP(O176,DESPESAS!A$1:D$5000,2,FALSE)</f>
        <v>03.30</v>
      </c>
      <c r="I176" s="304" t="str">
        <f>VLOOKUP(O176,DESPESAS!A$1:D$2034,3,FALSE)</f>
        <v>IR SOBRE PRESTAÇÃO DE SERVIÇOS</v>
      </c>
      <c r="J176" s="305">
        <f>CAZUL!F173</f>
        <v>0</v>
      </c>
      <c r="K176" s="306">
        <f>CAZUL!G173</f>
        <v>393.98</v>
      </c>
      <c r="L176" s="305">
        <f>CAZUL!H173</f>
        <v>0</v>
      </c>
      <c r="M176" s="299" t="s">
        <v>1261</v>
      </c>
      <c r="N176" s="307"/>
      <c r="O176" s="308" t="str">
        <f>CAZUL!C173</f>
        <v>Retenção - Darf 1708 - IRRF</v>
      </c>
    </row>
    <row r="177" spans="1:15" s="309" customFormat="1" ht="20.100000000000001" customHeight="1">
      <c r="A177" s="310">
        <v>102008</v>
      </c>
      <c r="B177" s="299" t="s">
        <v>1260</v>
      </c>
      <c r="C177" s="300" t="str">
        <f>CAZUL!D174</f>
        <v>PIS/COFINS/CSLL retido sobre Compra 877 - MIX ASSESSORIA</v>
      </c>
      <c r="D177" s="301" t="str">
        <f>CAZUL!N174</f>
        <v>20/10/2022</v>
      </c>
      <c r="E177" s="299" t="str">
        <f>INICIO!D$5</f>
        <v>HOSPITAL E MATERNIDADE SÃO LUCAS</v>
      </c>
      <c r="F177" s="302" t="str">
        <f>VLOOKUP(G177,FORNECEDOR!$A$1:$B$2500,2,FALSE)</f>
        <v>00.394.460/0058-87</v>
      </c>
      <c r="G177" s="303" t="str">
        <f>CAZUL!E174</f>
        <v>SECRETARIA DA RECEITA FEDERAL DO BRASIL</v>
      </c>
      <c r="H177" s="304" t="str">
        <f>VLOOKUP(O177,DESPESAS!A$1:D$5000,2,FALSE)</f>
        <v>03.28</v>
      </c>
      <c r="I177" s="304" t="str">
        <f>VLOOKUP(O177,DESPESAS!A$1:D$2034,3,FALSE)</f>
        <v>PIS/COFINS/CSLL</v>
      </c>
      <c r="J177" s="305">
        <f>CAZUL!F174</f>
        <v>0</v>
      </c>
      <c r="K177" s="306">
        <f>CAZUL!G174</f>
        <v>1221.3599999999999</v>
      </c>
      <c r="L177" s="305">
        <f>CAZUL!H174</f>
        <v>0</v>
      </c>
      <c r="M177" s="299" t="s">
        <v>1261</v>
      </c>
      <c r="N177" s="307"/>
      <c r="O177" s="308" t="str">
        <f>CAZUL!C174</f>
        <v>Retenção - Darf 5952 - PIS/COFINS/CSLL</v>
      </c>
    </row>
    <row r="178" spans="1:15" s="309" customFormat="1" ht="20.100000000000001" customHeight="1">
      <c r="A178" s="310">
        <v>102007</v>
      </c>
      <c r="B178" s="299" t="s">
        <v>1260</v>
      </c>
      <c r="C178" s="300" t="str">
        <f>CAZUL!D175</f>
        <v>IRRF retido sobre Compra 1985 - ARAUJO SILVA</v>
      </c>
      <c r="D178" s="301" t="str">
        <f>CAZUL!N175</f>
        <v>20/10/2022</v>
      </c>
      <c r="E178" s="299" t="str">
        <f>INICIO!D$5</f>
        <v>HOSPITAL E MATERNIDADE SÃO LUCAS</v>
      </c>
      <c r="F178" s="302" t="str">
        <f>VLOOKUP(G178,FORNECEDOR!$A$1:$B$2500,2,FALSE)</f>
        <v>00.394.460/0058-87</v>
      </c>
      <c r="G178" s="303" t="str">
        <f>CAZUL!E175</f>
        <v>SECRETARIA DA RECEITA FEDERAL DO BRASIL</v>
      </c>
      <c r="H178" s="304" t="str">
        <f>VLOOKUP(O178,DESPESAS!A$1:D$5000,2,FALSE)</f>
        <v>03.30</v>
      </c>
      <c r="I178" s="304" t="str">
        <f>VLOOKUP(O178,DESPESAS!A$1:D$2034,3,FALSE)</f>
        <v>IR SOBRE PRESTAÇÃO DE SERVIÇOS</v>
      </c>
      <c r="J178" s="305">
        <f>CAZUL!F175</f>
        <v>0</v>
      </c>
      <c r="K178" s="306">
        <f>CAZUL!G175</f>
        <v>187.25</v>
      </c>
      <c r="L178" s="305">
        <f>CAZUL!H175</f>
        <v>0</v>
      </c>
      <c r="M178" s="299" t="s">
        <v>1261</v>
      </c>
      <c r="N178" s="307"/>
      <c r="O178" s="308" t="str">
        <f>CAZUL!C175</f>
        <v>Retenção - Darf 1708 - IRRF</v>
      </c>
    </row>
    <row r="179" spans="1:15" s="309" customFormat="1" ht="20.100000000000001" customHeight="1">
      <c r="A179" s="310">
        <v>102008</v>
      </c>
      <c r="B179" s="299" t="s">
        <v>1260</v>
      </c>
      <c r="C179" s="300" t="str">
        <f>CAZUL!D176</f>
        <v>PIS/COFINS/CSLL retido sobre Compra 1985 - ARAUJO SILVA</v>
      </c>
      <c r="D179" s="301" t="str">
        <f>CAZUL!N176</f>
        <v>20/10/2022</v>
      </c>
      <c r="E179" s="299" t="str">
        <f>INICIO!D$5</f>
        <v>HOSPITAL E MATERNIDADE SÃO LUCAS</v>
      </c>
      <c r="F179" s="302" t="str">
        <f>VLOOKUP(G179,FORNECEDOR!$A$1:$B$2500,2,FALSE)</f>
        <v>00.394.460/0058-87</v>
      </c>
      <c r="G179" s="303" t="str">
        <f>CAZUL!E176</f>
        <v>SECRETARIA DA RECEITA FEDERAL DO BRASIL</v>
      </c>
      <c r="H179" s="304" t="str">
        <f>VLOOKUP(O179,DESPESAS!A$1:D$5000,2,FALSE)</f>
        <v>03.28</v>
      </c>
      <c r="I179" s="304" t="str">
        <f>VLOOKUP(O179,DESPESAS!A$1:D$2034,3,FALSE)</f>
        <v>PIS/COFINS/CSLL</v>
      </c>
      <c r="J179" s="305">
        <f>CAZUL!F176</f>
        <v>0</v>
      </c>
      <c r="K179" s="306">
        <f>CAZUL!G176</f>
        <v>580.47</v>
      </c>
      <c r="L179" s="305">
        <f>CAZUL!H176</f>
        <v>0</v>
      </c>
      <c r="M179" s="299" t="s">
        <v>1261</v>
      </c>
      <c r="N179" s="307"/>
      <c r="O179" s="308" t="str">
        <f>CAZUL!C176</f>
        <v>Retenção - Darf 5952 - PIS/COFINS/CSLL</v>
      </c>
    </row>
    <row r="180" spans="1:15" s="309" customFormat="1" ht="20.100000000000001" customHeight="1">
      <c r="A180" s="310">
        <v>102007</v>
      </c>
      <c r="B180" s="299" t="s">
        <v>1260</v>
      </c>
      <c r="C180" s="300" t="str">
        <f>CAZUL!D177</f>
        <v>IRRF retido sobre Compra 96 - CLINICA SÃO GERALDO</v>
      </c>
      <c r="D180" s="301" t="str">
        <f>CAZUL!N177</f>
        <v>20/10/2022</v>
      </c>
      <c r="E180" s="299" t="str">
        <f>INICIO!D$5</f>
        <v>HOSPITAL E MATERNIDADE SÃO LUCAS</v>
      </c>
      <c r="F180" s="302" t="str">
        <f>VLOOKUP(G180,FORNECEDOR!$A$1:$B$2500,2,FALSE)</f>
        <v>00.394.460/0058-87</v>
      </c>
      <c r="G180" s="303" t="str">
        <f>CAZUL!E177</f>
        <v>SECRETARIA DA RECEITA FEDERAL DO BRASIL</v>
      </c>
      <c r="H180" s="304" t="str">
        <f>VLOOKUP(O180,DESPESAS!A$1:D$5000,2,FALSE)</f>
        <v>03.30</v>
      </c>
      <c r="I180" s="304" t="str">
        <f>VLOOKUP(O180,DESPESAS!A$1:D$2034,3,FALSE)</f>
        <v>IR SOBRE PRESTAÇÃO DE SERVIÇOS</v>
      </c>
      <c r="J180" s="305">
        <f>CAZUL!F177</f>
        <v>0</v>
      </c>
      <c r="K180" s="306">
        <f>CAZUL!G177</f>
        <v>134.26</v>
      </c>
      <c r="L180" s="305">
        <f>CAZUL!H177</f>
        <v>0</v>
      </c>
      <c r="M180" s="299" t="s">
        <v>1261</v>
      </c>
      <c r="N180" s="307"/>
      <c r="O180" s="308" t="str">
        <f>CAZUL!C177</f>
        <v>Retenção - Darf 1708 - IRRF</v>
      </c>
    </row>
    <row r="181" spans="1:15" s="309" customFormat="1" ht="20.100000000000001" customHeight="1">
      <c r="A181" s="310">
        <v>102008</v>
      </c>
      <c r="B181" s="299" t="s">
        <v>1260</v>
      </c>
      <c r="C181" s="300" t="str">
        <f>CAZUL!D178</f>
        <v>PIS/COFINS/CSLL retido sobre Compra 96 - CLINICA SÃO GERALDO</v>
      </c>
      <c r="D181" s="301" t="str">
        <f>CAZUL!N178</f>
        <v>20/10/2022</v>
      </c>
      <c r="E181" s="299" t="str">
        <f>INICIO!D$5</f>
        <v>HOSPITAL E MATERNIDADE SÃO LUCAS</v>
      </c>
      <c r="F181" s="302" t="str">
        <f>VLOOKUP(G181,FORNECEDOR!$A$1:$B$2500,2,FALSE)</f>
        <v>00.394.460/0058-87</v>
      </c>
      <c r="G181" s="303" t="str">
        <f>CAZUL!E178</f>
        <v>SECRETARIA DA RECEITA FEDERAL DO BRASIL</v>
      </c>
      <c r="H181" s="304" t="str">
        <f>VLOOKUP(O181,DESPESAS!A$1:D$5000,2,FALSE)</f>
        <v>03.28</v>
      </c>
      <c r="I181" s="304" t="str">
        <f>VLOOKUP(O181,DESPESAS!A$1:D$2034,3,FALSE)</f>
        <v>PIS/COFINS/CSLL</v>
      </c>
      <c r="J181" s="305">
        <f>CAZUL!F178</f>
        <v>0</v>
      </c>
      <c r="K181" s="306">
        <f>CAZUL!G178</f>
        <v>416.22</v>
      </c>
      <c r="L181" s="305">
        <f>CAZUL!H178</f>
        <v>0</v>
      </c>
      <c r="M181" s="299" t="s">
        <v>1261</v>
      </c>
      <c r="N181" s="307"/>
      <c r="O181" s="308" t="str">
        <f>CAZUL!C178</f>
        <v>Retenção - Darf 5952 - PIS/COFINS/CSLL</v>
      </c>
    </row>
    <row r="182" spans="1:15" s="309" customFormat="1" ht="20.100000000000001" customHeight="1">
      <c r="A182" s="310">
        <v>102007</v>
      </c>
      <c r="B182" s="299" t="s">
        <v>1260</v>
      </c>
      <c r="C182" s="300" t="str">
        <f>CAZUL!D179</f>
        <v>IRRF retido sobre Compra 148 - CLINICA MEDICA DE DIAGNOSTICO</v>
      </c>
      <c r="D182" s="301" t="str">
        <f>CAZUL!N179</f>
        <v>20/10/2022</v>
      </c>
      <c r="E182" s="299" t="str">
        <f>INICIO!D$5</f>
        <v>HOSPITAL E MATERNIDADE SÃO LUCAS</v>
      </c>
      <c r="F182" s="302" t="str">
        <f>VLOOKUP(G182,FORNECEDOR!$A$1:$B$2500,2,FALSE)</f>
        <v>00.394.460/0058-87</v>
      </c>
      <c r="G182" s="303" t="str">
        <f>CAZUL!E179</f>
        <v>SECRETARIA DA RECEITA FEDERAL DO BRASIL</v>
      </c>
      <c r="H182" s="304" t="str">
        <f>VLOOKUP(O182,DESPESAS!A$1:D$5000,2,FALSE)</f>
        <v>03.30</v>
      </c>
      <c r="I182" s="304" t="str">
        <f>VLOOKUP(O182,DESPESAS!A$1:D$2034,3,FALSE)</f>
        <v>IR SOBRE PRESTAÇÃO DE SERVIÇOS</v>
      </c>
      <c r="J182" s="305">
        <f>CAZUL!F179</f>
        <v>0</v>
      </c>
      <c r="K182" s="306">
        <f>CAZUL!G179</f>
        <v>47.9</v>
      </c>
      <c r="L182" s="305">
        <f>CAZUL!H179</f>
        <v>0</v>
      </c>
      <c r="M182" s="299" t="s">
        <v>1261</v>
      </c>
      <c r="N182" s="307"/>
      <c r="O182" s="308" t="str">
        <f>CAZUL!C179</f>
        <v>Retenção - Darf 1708 - IRRF</v>
      </c>
    </row>
    <row r="183" spans="1:15" s="309" customFormat="1" ht="20.100000000000001" customHeight="1">
      <c r="A183" s="310">
        <v>102008</v>
      </c>
      <c r="B183" s="299" t="s">
        <v>1260</v>
      </c>
      <c r="C183" s="300" t="str">
        <f>CAZUL!D180</f>
        <v>PIS/COFINS/CSLL retido sobre Compra 148 - CLINICA MEDICA DE DIAGNOSTICO</v>
      </c>
      <c r="D183" s="301" t="str">
        <f>CAZUL!N180</f>
        <v>20/10/2022</v>
      </c>
      <c r="E183" s="299" t="str">
        <f>INICIO!D$5</f>
        <v>HOSPITAL E MATERNIDADE SÃO LUCAS</v>
      </c>
      <c r="F183" s="302" t="str">
        <f>VLOOKUP(G183,FORNECEDOR!$A$1:$B$2500,2,FALSE)</f>
        <v>00.394.460/0058-87</v>
      </c>
      <c r="G183" s="303" t="str">
        <f>CAZUL!E180</f>
        <v>SECRETARIA DA RECEITA FEDERAL DO BRASIL</v>
      </c>
      <c r="H183" s="304" t="str">
        <f>VLOOKUP(O183,DESPESAS!A$1:D$5000,2,FALSE)</f>
        <v>03.28</v>
      </c>
      <c r="I183" s="304" t="str">
        <f>VLOOKUP(O183,DESPESAS!A$1:D$2034,3,FALSE)</f>
        <v>PIS/COFINS/CSLL</v>
      </c>
      <c r="J183" s="305">
        <f>CAZUL!F180</f>
        <v>0</v>
      </c>
      <c r="K183" s="306">
        <f>CAZUL!G180</f>
        <v>148.49</v>
      </c>
      <c r="L183" s="305">
        <f>CAZUL!H180</f>
        <v>0</v>
      </c>
      <c r="M183" s="299" t="s">
        <v>1261</v>
      </c>
      <c r="N183" s="307"/>
      <c r="O183" s="308" t="str">
        <f>CAZUL!C180</f>
        <v>Retenção - Darf 5952 - PIS/COFINS/CSLL</v>
      </c>
    </row>
    <row r="184" spans="1:15" s="309" customFormat="1" ht="20.100000000000001" customHeight="1">
      <c r="A184" s="310">
        <v>102007</v>
      </c>
      <c r="B184" s="299" t="s">
        <v>1260</v>
      </c>
      <c r="C184" s="300" t="str">
        <f>CAZUL!D181</f>
        <v>IRRF retido sobre Compra 149 - CLINICA MEDICA DE DIAGNOSTICO E IMAGEM I LTDA</v>
      </c>
      <c r="D184" s="301" t="str">
        <f>CAZUL!N181</f>
        <v>20/10/2022</v>
      </c>
      <c r="E184" s="299" t="str">
        <f>INICIO!D$5</f>
        <v>HOSPITAL E MATERNIDADE SÃO LUCAS</v>
      </c>
      <c r="F184" s="302" t="str">
        <f>VLOOKUP(G184,FORNECEDOR!$A$1:$B$2500,2,FALSE)</f>
        <v>00.394.460/0058-87</v>
      </c>
      <c r="G184" s="303" t="str">
        <f>CAZUL!E181</f>
        <v>SECRETARIA DA RECEITA FEDERAL DO BRASIL</v>
      </c>
      <c r="H184" s="304" t="str">
        <f>VLOOKUP(O184,DESPESAS!A$1:D$5000,2,FALSE)</f>
        <v>03.30</v>
      </c>
      <c r="I184" s="304" t="str">
        <f>VLOOKUP(O184,DESPESAS!A$1:D$2034,3,FALSE)</f>
        <v>IR SOBRE PRESTAÇÃO DE SERVIÇOS</v>
      </c>
      <c r="J184" s="305">
        <f>CAZUL!F181</f>
        <v>0</v>
      </c>
      <c r="K184" s="306">
        <f>CAZUL!G181</f>
        <v>48.26</v>
      </c>
      <c r="L184" s="305">
        <f>CAZUL!H181</f>
        <v>0</v>
      </c>
      <c r="M184" s="299" t="s">
        <v>1261</v>
      </c>
      <c r="N184" s="307"/>
      <c r="O184" s="308" t="str">
        <f>CAZUL!C181</f>
        <v>Retenção - Darf 1708 - IRRF</v>
      </c>
    </row>
    <row r="185" spans="1:15" s="309" customFormat="1" ht="20.100000000000001" customHeight="1">
      <c r="A185" s="310">
        <v>102008</v>
      </c>
      <c r="B185" s="299" t="s">
        <v>1260</v>
      </c>
      <c r="C185" s="300" t="str">
        <f>CAZUL!D182</f>
        <v>PIS/COFINS/CSLL retido sobre Compra 149 - CLINICA MEDICA DE DIAGNOSTICO E IMAGEM I LTDA</v>
      </c>
      <c r="D185" s="301" t="str">
        <f>CAZUL!N182</f>
        <v>20/10/2022</v>
      </c>
      <c r="E185" s="299" t="str">
        <f>INICIO!D$5</f>
        <v>HOSPITAL E MATERNIDADE SÃO LUCAS</v>
      </c>
      <c r="F185" s="302" t="str">
        <f>VLOOKUP(G185,FORNECEDOR!$A$1:$B$2500,2,FALSE)</f>
        <v>00.394.460/0058-87</v>
      </c>
      <c r="G185" s="303" t="str">
        <f>CAZUL!E182</f>
        <v>SECRETARIA DA RECEITA FEDERAL DO BRASIL</v>
      </c>
      <c r="H185" s="304" t="str">
        <f>VLOOKUP(O185,DESPESAS!A$1:D$5000,2,FALSE)</f>
        <v>03.28</v>
      </c>
      <c r="I185" s="304" t="str">
        <f>VLOOKUP(O185,DESPESAS!A$1:D$2034,3,FALSE)</f>
        <v>PIS/COFINS/CSLL</v>
      </c>
      <c r="J185" s="305">
        <f>CAZUL!F182</f>
        <v>0</v>
      </c>
      <c r="K185" s="306">
        <f>CAZUL!G182</f>
        <v>149.62</v>
      </c>
      <c r="L185" s="305">
        <f>CAZUL!H182</f>
        <v>0</v>
      </c>
      <c r="M185" s="299" t="s">
        <v>1261</v>
      </c>
      <c r="N185" s="307"/>
      <c r="O185" s="308" t="str">
        <f>CAZUL!C182</f>
        <v>Retenção - Darf 5952 - PIS/COFINS/CSLL</v>
      </c>
    </row>
    <row r="186" spans="1:15" s="309" customFormat="1" ht="20.100000000000001" customHeight="1">
      <c r="A186" s="310">
        <v>102010</v>
      </c>
      <c r="B186" s="299" t="s">
        <v>1260</v>
      </c>
      <c r="C186" s="300" t="str">
        <f>CAZUL!D183</f>
        <v>1/1NFS-e:33262</v>
      </c>
      <c r="D186" s="301" t="str">
        <f>CAZUL!N183</f>
        <v>20/10/2022</v>
      </c>
      <c r="E186" s="299" t="str">
        <f>INICIO!D$5</f>
        <v>HOSPITAL E MATERNIDADE SÃO LUCAS</v>
      </c>
      <c r="F186" s="302" t="str">
        <f>VLOOKUP(G186,FORNECEDOR!$A$1:$B$2500,2,FALSE)</f>
        <v>23.750.626/0001-10</v>
      </c>
      <c r="G186" s="303" t="str">
        <f>CAZUL!E183</f>
        <v>A2 EMPREEND E COM DE EQUIP ELETRONICOS</v>
      </c>
      <c r="H186" s="304" t="str">
        <f>VLOOKUP(O186,DESPESAS!A$1:D$5000,2,FALSE)</f>
        <v>03.12</v>
      </c>
      <c r="I186" s="304" t="str">
        <f>VLOOKUP(O186,DESPESAS!A$1:D$2034,3,FALSE)</f>
        <v>SEGURANÇA PATRIMONIAL/VIGILÂNCIA</v>
      </c>
      <c r="J186" s="305">
        <f>CAZUL!F183</f>
        <v>0</v>
      </c>
      <c r="K186" s="306">
        <f>CAZUL!G183</f>
        <v>1558.5</v>
      </c>
      <c r="L186" s="305">
        <f>CAZUL!H183</f>
        <v>0</v>
      </c>
      <c r="M186" s="299" t="s">
        <v>1261</v>
      </c>
      <c r="N186" s="307"/>
      <c r="O186" s="308" t="str">
        <f>CAZUL!C183</f>
        <v>VIGILANCIA E SEGURANÇA PATRIMONIAL</v>
      </c>
    </row>
    <row r="187" spans="1:15" s="309" customFormat="1" ht="20.100000000000001" customHeight="1">
      <c r="A187" s="310">
        <v>102011</v>
      </c>
      <c r="B187" s="299" t="s">
        <v>1260</v>
      </c>
      <c r="C187" s="300" t="str">
        <f>CAZUL!D184</f>
        <v>1/1NFS-e:12847</v>
      </c>
      <c r="D187" s="301" t="str">
        <f>CAZUL!N184</f>
        <v>20/10/2022</v>
      </c>
      <c r="E187" s="299" t="str">
        <f>INICIO!D$5</f>
        <v>HOSPITAL E MATERNIDADE SÃO LUCAS</v>
      </c>
      <c r="F187" s="302" t="str">
        <f>VLOOKUP(G187,FORNECEDOR!$A$1:$B$2500,2,FALSE)</f>
        <v>42.183.442/0022-95</v>
      </c>
      <c r="G187" s="303" t="str">
        <f>CAZUL!E184</f>
        <v>COLORTEL SISTEMAS ELETRONICOS S.A.</v>
      </c>
      <c r="H187" s="304" t="str">
        <f>VLOOKUP(O187,DESPESAS!A$1:D$5000,2,FALSE)</f>
        <v>03.22</v>
      </c>
      <c r="I187" s="304" t="str">
        <f>VLOOKUP(O187,DESPESAS!A$1:D$2034,3,FALSE)</f>
        <v>LOCAÇAO DE EQUIPAMENTOS EM GERAL</v>
      </c>
      <c r="J187" s="305">
        <f>CAZUL!F184</f>
        <v>0</v>
      </c>
      <c r="K187" s="306">
        <f>CAZUL!G184</f>
        <v>1963.7</v>
      </c>
      <c r="L187" s="305">
        <f>CAZUL!H184</f>
        <v>0</v>
      </c>
      <c r="M187" s="299" t="s">
        <v>1261</v>
      </c>
      <c r="N187" s="307"/>
      <c r="O187" s="308" t="str">
        <f>CAZUL!C184</f>
        <v>LOCAÇAO DE EQUIPAMENTOS</v>
      </c>
    </row>
    <row r="188" spans="1:15" s="309" customFormat="1" ht="20.100000000000001" customHeight="1">
      <c r="A188" s="310">
        <v>102014</v>
      </c>
      <c r="B188" s="299" t="s">
        <v>1260</v>
      </c>
      <c r="C188" s="300" t="str">
        <f>CAZUL!D185</f>
        <v>1/1NFS-e:37878</v>
      </c>
      <c r="D188" s="301" t="str">
        <f>CAZUL!N185</f>
        <v>20/10/2022</v>
      </c>
      <c r="E188" s="299" t="str">
        <f>INICIO!D$5</f>
        <v>HOSPITAL E MATERNIDADE SÃO LUCAS</v>
      </c>
      <c r="F188" s="302" t="str">
        <f>VLOOKUP(G188,FORNECEDOR!$A$1:$B$2500,2,FALSE)</f>
        <v>15.713.532/0001-43</v>
      </c>
      <c r="G188" s="303" t="str">
        <f>CAZUL!E185</f>
        <v>CTI AMBIENTAL - COLETA, TRANSPORTE E INCINERACAO LTDA</v>
      </c>
      <c r="H188" s="304" t="str">
        <f>VLOOKUP(O188,DESPESAS!A$1:D$5000,2,FALSE)</f>
        <v>03.02</v>
      </c>
      <c r="I188" s="304" t="str">
        <f>VLOOKUP(O188,DESPESAS!A$1:D$2034,3,FALSE)</f>
        <v>COLETA DE RESIDUOS HOSPITALARES</v>
      </c>
      <c r="J188" s="305">
        <f>CAZUL!F185</f>
        <v>0</v>
      </c>
      <c r="K188" s="306">
        <f>CAZUL!G185</f>
        <v>5990</v>
      </c>
      <c r="L188" s="305">
        <f>CAZUL!H185</f>
        <v>0</v>
      </c>
      <c r="M188" s="299" t="s">
        <v>1261</v>
      </c>
      <c r="N188" s="307"/>
      <c r="O188" s="308" t="str">
        <f>CAZUL!C185</f>
        <v>COLETA DE LIXO</v>
      </c>
    </row>
    <row r="189" spans="1:15" s="309" customFormat="1" ht="20.100000000000001" customHeight="1">
      <c r="A189" s="310">
        <v>102024</v>
      </c>
      <c r="B189" s="299" t="s">
        <v>1260</v>
      </c>
      <c r="C189" s="300" t="str">
        <f>CAZUL!D186</f>
        <v>1/1NFS-e:921</v>
      </c>
      <c r="D189" s="301" t="str">
        <f>CAZUL!N186</f>
        <v>20/10/2022</v>
      </c>
      <c r="E189" s="299" t="str">
        <f>INICIO!D$5</f>
        <v>HOSPITAL E MATERNIDADE SÃO LUCAS</v>
      </c>
      <c r="F189" s="302" t="str">
        <f>VLOOKUP(G189,FORNECEDOR!$A$1:$B$2500,2,FALSE)</f>
        <v>11.483.125/0001-36</v>
      </c>
      <c r="G189" s="303" t="str">
        <f>CAZUL!E186</f>
        <v>LAVANDERIA E DESINFECCAO CEARENSE LTDA</v>
      </c>
      <c r="H189" s="304" t="str">
        <f>VLOOKUP(O189,DESPESAS!A$1:D$5000,2,FALSE)</f>
        <v>03.07</v>
      </c>
      <c r="I189" s="304" t="str">
        <f>VLOOKUP(O189,DESPESAS!A$1:D$2034,3,FALSE)</f>
        <v>LAVANDERIA</v>
      </c>
      <c r="J189" s="305">
        <f>CAZUL!F186</f>
        <v>0</v>
      </c>
      <c r="K189" s="306">
        <f>CAZUL!G186</f>
        <v>26600.79</v>
      </c>
      <c r="L189" s="305">
        <f>CAZUL!H186</f>
        <v>0</v>
      </c>
      <c r="M189" s="299" t="s">
        <v>1261</v>
      </c>
      <c r="N189" s="307"/>
      <c r="O189" s="308" t="str">
        <f>CAZUL!C186</f>
        <v>SERVIÇO DE LAVANDERIA</v>
      </c>
    </row>
    <row r="190" spans="1:15" s="309" customFormat="1" ht="20.100000000000001" customHeight="1">
      <c r="A190" s="310">
        <v>102021</v>
      </c>
      <c r="B190" s="299" t="s">
        <v>1260</v>
      </c>
      <c r="C190" s="300" t="str">
        <f>CAZUL!D187</f>
        <v>1/1NFS-e:638</v>
      </c>
      <c r="D190" s="301" t="str">
        <f>CAZUL!N187</f>
        <v>20/10/2022</v>
      </c>
      <c r="E190" s="299" t="str">
        <f>INICIO!D$5</f>
        <v>HOSPITAL E MATERNIDADE SÃO LUCAS</v>
      </c>
      <c r="F190" s="302" t="str">
        <f>VLOOKUP(G190,FORNECEDOR!$A$1:$B$2500,2,FALSE)</f>
        <v>01.790.382/0001-67</v>
      </c>
      <c r="G190" s="303" t="str">
        <f>CAZUL!E187</f>
        <v>VITAI SOLUÇÕES S/A</v>
      </c>
      <c r="H190" s="304" t="str">
        <f>VLOOKUP(O190,DESPESAS!A$1:D$5000,2,FALSE)</f>
        <v>04.06</v>
      </c>
      <c r="I190" s="304" t="str">
        <f>VLOOKUP(O190,DESPESAS!A$1:D$2034,3,FALSE)</f>
        <v>TECNOLOGIA DA INFORMAÇAO</v>
      </c>
      <c r="J190" s="305">
        <f>CAZUL!F187</f>
        <v>0</v>
      </c>
      <c r="K190" s="306">
        <f>CAZUL!G187</f>
        <v>7132.6</v>
      </c>
      <c r="L190" s="305">
        <f>CAZUL!H187</f>
        <v>0</v>
      </c>
      <c r="M190" s="299" t="s">
        <v>1261</v>
      </c>
      <c r="N190" s="307"/>
      <c r="O190" s="308" t="str">
        <f>CAZUL!C187</f>
        <v>SOFTWARE / LICENÇA DE USO</v>
      </c>
    </row>
    <row r="191" spans="1:15" s="309" customFormat="1" ht="20.100000000000001" customHeight="1">
      <c r="A191" s="310">
        <v>550094000032745</v>
      </c>
      <c r="B191" s="299" t="s">
        <v>1260</v>
      </c>
      <c r="C191" s="300" t="str">
        <f>CAZUL!D188</f>
        <v>1/1NF 4640</v>
      </c>
      <c r="D191" s="301" t="str">
        <f>CAZUL!N188</f>
        <v>20/10/2022</v>
      </c>
      <c r="E191" s="299" t="str">
        <f>INICIO!D$5</f>
        <v>HOSPITAL E MATERNIDADE SÃO LUCAS</v>
      </c>
      <c r="F191" s="302" t="str">
        <f>VLOOKUP(G191,FORNECEDOR!$A$1:$B$2500,2,FALSE)</f>
        <v>07.135.428/0001-90</v>
      </c>
      <c r="G191" s="303" t="str">
        <f>CAZUL!E188</f>
        <v>CWM INDUSTRIA ALIMENTICIA LTDA</v>
      </c>
      <c r="H191" s="304" t="str">
        <f>VLOOKUP(O191,DESPESAS!A$1:D$5000,2,FALSE)</f>
        <v>03.01</v>
      </c>
      <c r="I191" s="304" t="str">
        <f>VLOOKUP(O191,DESPESAS!A$1:D$2034,3,FALSE)</f>
        <v>ALIMENTAÇAO</v>
      </c>
      <c r="J191" s="305">
        <f>CAZUL!F188</f>
        <v>0</v>
      </c>
      <c r="K191" s="306">
        <f>CAZUL!G188</f>
        <v>118671.58</v>
      </c>
      <c r="L191" s="305">
        <f>CAZUL!H188</f>
        <v>0</v>
      </c>
      <c r="M191" s="299" t="s">
        <v>1261</v>
      </c>
      <c r="N191" s="307"/>
      <c r="O191" s="308" t="str">
        <f>CAZUL!C188</f>
        <v>LANCHES E REFEIÇOES</v>
      </c>
    </row>
    <row r="192" spans="1:15" s="309" customFormat="1" ht="20.100000000000001" customHeight="1">
      <c r="A192" s="310">
        <v>102018</v>
      </c>
      <c r="B192" s="299" t="s">
        <v>1260</v>
      </c>
      <c r="C192" s="300" t="str">
        <f>CAZUL!D189</f>
        <v>1/1NFS-e:607</v>
      </c>
      <c r="D192" s="301" t="str">
        <f>CAZUL!N189</f>
        <v>20/10/2022</v>
      </c>
      <c r="E192" s="299" t="str">
        <f>INICIO!D$5</f>
        <v>HOSPITAL E MATERNIDADE SÃO LUCAS</v>
      </c>
      <c r="F192" s="302" t="str">
        <f>VLOOKUP(G192,FORNECEDOR!$A$1:$B$2500,2,FALSE)</f>
        <v xml:space="preserve">18.630.064/0001-31 </v>
      </c>
      <c r="G192" s="303" t="str">
        <f>CAZUL!E189</f>
        <v>HSR MANUTENÇÃO CONSULTORIA ALUGUEL E LIMPEZA EIREL</v>
      </c>
      <c r="H192" s="304" t="str">
        <f>VLOOKUP(O192,DESPESAS!A$1:D$5000,2,FALSE)</f>
        <v>03.11</v>
      </c>
      <c r="I192" s="304" t="str">
        <f>VLOOKUP(O192,DESPESAS!A$1:D$2034,3,FALSE)</f>
        <v>MANUTENÇAO PREVENTIVA E CORRETIVA (ENGENHARIA CLINICA)</v>
      </c>
      <c r="J192" s="305">
        <f>CAZUL!F189</f>
        <v>0</v>
      </c>
      <c r="K192" s="306">
        <f>CAZUL!G189</f>
        <v>11000</v>
      </c>
      <c r="L192" s="305">
        <f>CAZUL!H189</f>
        <v>0</v>
      </c>
      <c r="M192" s="299" t="s">
        <v>1261</v>
      </c>
      <c r="N192" s="307"/>
      <c r="O192" s="308" t="str">
        <f>CAZUL!C189</f>
        <v>ENGENHARIA CLINICA</v>
      </c>
    </row>
    <row r="193" spans="1:15" s="309" customFormat="1" ht="20.100000000000001" customHeight="1">
      <c r="A193" s="310">
        <v>102022</v>
      </c>
      <c r="B193" s="299" t="s">
        <v>1260</v>
      </c>
      <c r="C193" s="300" t="str">
        <f>CAZUL!D190</f>
        <v>1/1NFS-e:1084</v>
      </c>
      <c r="D193" s="301" t="str">
        <f>CAZUL!N190</f>
        <v>20/10/2022</v>
      </c>
      <c r="E193" s="299" t="str">
        <f>INICIO!D$5</f>
        <v>HOSPITAL E MATERNIDADE SÃO LUCAS</v>
      </c>
      <c r="F193" s="302" t="str">
        <f>VLOOKUP(G193,FORNECEDOR!$A$1:$B$2500,2,FALSE)</f>
        <v>21.246.547/0001-41</v>
      </c>
      <c r="G193" s="303" t="str">
        <f>CAZUL!E190</f>
        <v>WR MEDICOS ASSOCIADOS LTDA - ME</v>
      </c>
      <c r="H193" s="304" t="str">
        <f>VLOOKUP(O193,DESPESAS!A$1:D$5000,2,FALSE)</f>
        <v>03.22</v>
      </c>
      <c r="I193" s="304" t="str">
        <f>VLOOKUP(O193,DESPESAS!A$1:D$2034,3,FALSE)</f>
        <v>LOCAÇAO DE EQUIPAMENTOS EM GERAL</v>
      </c>
      <c r="J193" s="305">
        <f>CAZUL!F190</f>
        <v>0</v>
      </c>
      <c r="K193" s="306">
        <f>CAZUL!G190</f>
        <v>3600</v>
      </c>
      <c r="L193" s="305">
        <f>CAZUL!H190</f>
        <v>0</v>
      </c>
      <c r="M193" s="299" t="s">
        <v>1261</v>
      </c>
      <c r="N193" s="307"/>
      <c r="O193" s="308" t="str">
        <f>CAZUL!C190</f>
        <v>LOCAÇAO DE EQUIPAMENTOS</v>
      </c>
    </row>
    <row r="194" spans="1:15" s="309" customFormat="1" ht="20.100000000000001" customHeight="1">
      <c r="A194" s="310">
        <v>102013</v>
      </c>
      <c r="B194" s="299" t="s">
        <v>1260</v>
      </c>
      <c r="C194" s="300" t="str">
        <f>CAZUL!D191</f>
        <v>1/1NFS-e:31533565</v>
      </c>
      <c r="D194" s="301" t="str">
        <f>CAZUL!N191</f>
        <v>20/10/2022</v>
      </c>
      <c r="E194" s="299" t="str">
        <f>INICIO!D$5</f>
        <v>HOSPITAL E MATERNIDADE SÃO LUCAS</v>
      </c>
      <c r="F194" s="302" t="str">
        <f>VLOOKUP(G194,FORNECEDOR!$A$1:$B$2500,2,FALSE)</f>
        <v>07.047.251/0001-70</v>
      </c>
      <c r="G194" s="303" t="str">
        <f>CAZUL!E191</f>
        <v>COMPANHIA ENERGETICA DO CEARA</v>
      </c>
      <c r="H194" s="304" t="str">
        <f>VLOOKUP(O194,DESPESAS!A$1:D$5000,2,FALSE)</f>
        <v>03.18</v>
      </c>
      <c r="I194" s="304" t="str">
        <f>VLOOKUP(O194,DESPESAS!A$1:D$2034,3,FALSE)</f>
        <v>ENERGIA ELETRICA</v>
      </c>
      <c r="J194" s="305">
        <f>CAZUL!F191</f>
        <v>0</v>
      </c>
      <c r="K194" s="306">
        <f>CAZUL!G191</f>
        <v>25726.720000000001</v>
      </c>
      <c r="L194" s="305">
        <f>CAZUL!H191</f>
        <v>0</v>
      </c>
      <c r="M194" s="299" t="s">
        <v>1261</v>
      </c>
      <c r="N194" s="307"/>
      <c r="O194" s="308" t="str">
        <f>CAZUL!C191</f>
        <v>ENERGIA ELETRICA</v>
      </c>
    </row>
    <row r="195" spans="1:15" s="309" customFormat="1" ht="20.100000000000001" customHeight="1">
      <c r="A195" s="310">
        <v>102002</v>
      </c>
      <c r="B195" s="299" t="s">
        <v>1260</v>
      </c>
      <c r="C195" s="300" t="str">
        <f>CAZUL!D192</f>
        <v>1/1NFS-e:28</v>
      </c>
      <c r="D195" s="301" t="str">
        <f>CAZUL!N192</f>
        <v>20/10/2022</v>
      </c>
      <c r="E195" s="299" t="str">
        <f>INICIO!D$5</f>
        <v>HOSPITAL E MATERNIDADE SÃO LUCAS</v>
      </c>
      <c r="F195" s="302" t="str">
        <f>VLOOKUP(G195,FORNECEDOR!$A$1:$B$2500,2,FALSE)</f>
        <v>44.475.302/0001-91</v>
      </c>
      <c r="G195" s="303" t="str">
        <f>CAZUL!E192</f>
        <v>W.G. SAUDE INTEGRATIVA DA MULHER</v>
      </c>
      <c r="H195" s="304" t="str">
        <f>VLOOKUP(O195,DESPESAS!A$1:D$5000,2,FALSE)</f>
        <v>03.21</v>
      </c>
      <c r="I195" s="304" t="str">
        <f>VLOOKUP(O195,DESPESAS!A$1:D$2034,3,FALSE)</f>
        <v>SERVIÇO MEDICO</v>
      </c>
      <c r="J195" s="305">
        <f>CAZUL!F192</f>
        <v>0</v>
      </c>
      <c r="K195" s="306">
        <f>CAZUL!G192</f>
        <v>1451.56</v>
      </c>
      <c r="L195" s="305">
        <f>CAZUL!H192</f>
        <v>0</v>
      </c>
      <c r="M195" s="299" t="s">
        <v>1261</v>
      </c>
      <c r="N195" s="307"/>
      <c r="O195" s="308" t="str">
        <f>CAZUL!C192</f>
        <v>SERVIÇO MEDICO</v>
      </c>
    </row>
    <row r="196" spans="1:15" s="309" customFormat="1" ht="20.100000000000001" customHeight="1">
      <c r="A196" s="310">
        <v>102015</v>
      </c>
      <c r="B196" s="299" t="s">
        <v>1260</v>
      </c>
      <c r="C196" s="300" t="str">
        <f>CAZUL!D193</f>
        <v>1/1NFS-e:149</v>
      </c>
      <c r="D196" s="301" t="str">
        <f>CAZUL!N193</f>
        <v>20/10/2022</v>
      </c>
      <c r="E196" s="299" t="str">
        <f>INICIO!D$5</f>
        <v>HOSPITAL E MATERNIDADE SÃO LUCAS</v>
      </c>
      <c r="F196" s="302" t="str">
        <f>VLOOKUP(G196,FORNECEDOR!$A$1:$B$2500,2,FALSE)</f>
        <v>07.343.458/0001-92</v>
      </c>
      <c r="G196" s="303" t="str">
        <f>CAZUL!E193</f>
        <v>SOLAR FRIO SERVICOS DE MANUTENCAO E REFRIGERACAO LTDA</v>
      </c>
      <c r="H196" s="304" t="str">
        <f>VLOOKUP(O196,DESPESAS!A$1:D$5000,2,FALSE)</f>
        <v>03.22</v>
      </c>
      <c r="I196" s="304" t="str">
        <f>VLOOKUP(O196,DESPESAS!A$1:D$2034,3,FALSE)</f>
        <v>LOCAÇAO DE EQUIPAMENTOS EM GERAL</v>
      </c>
      <c r="J196" s="305">
        <f>CAZUL!F193</f>
        <v>0</v>
      </c>
      <c r="K196" s="306">
        <f>CAZUL!G193</f>
        <v>495</v>
      </c>
      <c r="L196" s="305">
        <f>CAZUL!H193</f>
        <v>0</v>
      </c>
      <c r="M196" s="299" t="s">
        <v>1261</v>
      </c>
      <c r="N196" s="307"/>
      <c r="O196" s="308" t="str">
        <f>CAZUL!C193</f>
        <v>LOCAÇAO DE EQUIPAMENTOS</v>
      </c>
    </row>
    <row r="197" spans="1:15" s="309" customFormat="1" ht="20.100000000000001" customHeight="1">
      <c r="A197" s="310">
        <v>102016</v>
      </c>
      <c r="B197" s="299" t="s">
        <v>1260</v>
      </c>
      <c r="C197" s="300" t="str">
        <f>CAZUL!D194</f>
        <v>1/1NFS-e:148</v>
      </c>
      <c r="D197" s="301" t="str">
        <f>CAZUL!N194</f>
        <v>20/10/2022</v>
      </c>
      <c r="E197" s="299" t="str">
        <f>INICIO!D$5</f>
        <v>HOSPITAL E MATERNIDADE SÃO LUCAS</v>
      </c>
      <c r="F197" s="302" t="str">
        <f>VLOOKUP(G197,FORNECEDOR!$A$1:$B$2500,2,FALSE)</f>
        <v>07.343.458/0001-92</v>
      </c>
      <c r="G197" s="303" t="str">
        <f>CAZUL!E194</f>
        <v>SOLAR FRIO SERVICOS DE MANUTENCAO E REFRIGERACAO LTDA</v>
      </c>
      <c r="H197" s="304" t="str">
        <f>VLOOKUP(O197,DESPESAS!A$1:D$5000,2,FALSE)</f>
        <v>03.09</v>
      </c>
      <c r="I197" s="304" t="str">
        <f>VLOOKUP(O197,DESPESAS!A$1:D$2034,3,FALSE)</f>
        <v>MANUTENÇAO EQUIPAMENTOS EM GERAL</v>
      </c>
      <c r="J197" s="305">
        <f>CAZUL!F194</f>
        <v>0</v>
      </c>
      <c r="K197" s="306">
        <f>CAZUL!G194</f>
        <v>2950</v>
      </c>
      <c r="L197" s="305">
        <f>CAZUL!H194</f>
        <v>-241799.37000000026</v>
      </c>
      <c r="M197" s="299" t="s">
        <v>1261</v>
      </c>
      <c r="N197" s="307"/>
      <c r="O197" s="308" t="str">
        <f>CAZUL!C194</f>
        <v>MANUTENÇAO DE EQUIPAMENTOS</v>
      </c>
    </row>
    <row r="198" spans="1:15" s="309" customFormat="1" ht="20.100000000000001" customHeight="1">
      <c r="A198" s="310">
        <v>550433000086772</v>
      </c>
      <c r="B198" s="299" t="s">
        <v>1260</v>
      </c>
      <c r="C198" s="300" t="str">
        <f>CAZUL!D195</f>
        <v>RESCISÃO</v>
      </c>
      <c r="D198" s="301" t="str">
        <f>CAZUL!N195</f>
        <v>20/10/2022</v>
      </c>
      <c r="E198" s="299" t="str">
        <f>INICIO!D$5</f>
        <v>HOSPITAL E MATERNIDADE SÃO LUCAS</v>
      </c>
      <c r="F198" s="302" t="str">
        <f>VLOOKUP(G198,FORNECEDOR!$A$1:$B$2500,2,FALSE)</f>
        <v>023.480.603-61</v>
      </c>
      <c r="G198" s="303" t="str">
        <f>CAZUL!E195</f>
        <v xml:space="preserve">MARIA JOSIANE DA CONCEIÇÃO </v>
      </c>
      <c r="H198" s="304" t="str">
        <f>VLOOKUP(O198,DESPESAS!A$1:D$5000,2,FALSE)</f>
        <v>01.03</v>
      </c>
      <c r="I198" s="304" t="str">
        <f>VLOOKUP(O198,DESPESAS!A$1:D$2034,3,FALSE)</f>
        <v>RESCISOES</v>
      </c>
      <c r="J198" s="305">
        <f>CAZUL!F195</f>
        <v>0</v>
      </c>
      <c r="K198" s="306">
        <f>CAZUL!G195</f>
        <v>4470</v>
      </c>
      <c r="L198" s="305">
        <f>CAZUL!H195</f>
        <v>0</v>
      </c>
      <c r="M198" s="299" t="s">
        <v>1261</v>
      </c>
      <c r="N198" s="307"/>
      <c r="O198" s="308" t="str">
        <f>CAZUL!C195</f>
        <v>RESCISOES</v>
      </c>
    </row>
    <row r="199" spans="1:15" s="309" customFormat="1" ht="20.100000000000001" customHeight="1">
      <c r="A199" s="310">
        <v>102026</v>
      </c>
      <c r="B199" s="299" t="s">
        <v>1260</v>
      </c>
      <c r="C199" s="300" t="str">
        <f>CAZUL!D196</f>
        <v>FGTS RESCISÓRIO</v>
      </c>
      <c r="D199" s="301" t="str">
        <f>CAZUL!N196</f>
        <v>20/10/2022</v>
      </c>
      <c r="E199" s="299" t="str">
        <f>INICIO!D$5</f>
        <v>HOSPITAL E MATERNIDADE SÃO LUCAS</v>
      </c>
      <c r="F199" s="302" t="str">
        <f>VLOOKUP(G199,FORNECEDOR!$A$1:$B$2500,2,FALSE)</f>
        <v>00.360.305/0001-04</v>
      </c>
      <c r="G199" s="303" t="str">
        <f>CAZUL!E196</f>
        <v>GRRF - GUIA DE RECOLHIMENTO RESCISÓRIO DO FGTS</v>
      </c>
      <c r="H199" s="304" t="str">
        <f>VLOOKUP(O199,DESPESAS!A$1:D$5000,2,FALSE)</f>
        <v>01.05</v>
      </c>
      <c r="I199" s="304" t="str">
        <f>VLOOKUP(O199,DESPESAS!A$1:D$2034,3,FALSE)</f>
        <v>ENCARGOS</v>
      </c>
      <c r="J199" s="305">
        <f>CAZUL!F196</f>
        <v>0</v>
      </c>
      <c r="K199" s="306">
        <f>CAZUL!G196</f>
        <v>328.8</v>
      </c>
      <c r="L199" s="305">
        <f>CAZUL!H196</f>
        <v>-246598.17000000025</v>
      </c>
      <c r="M199" s="299" t="s">
        <v>1261</v>
      </c>
      <c r="N199" s="307"/>
      <c r="O199" s="308" t="str">
        <f>CAZUL!C196</f>
        <v>GRRF - FGTS RESCISÓRIO</v>
      </c>
    </row>
    <row r="200" spans="1:15" s="309" customFormat="1" ht="20.100000000000001" customHeight="1">
      <c r="A200" s="310">
        <v>551598000048336</v>
      </c>
      <c r="B200" s="299" t="s">
        <v>1260</v>
      </c>
      <c r="C200" s="300" t="str">
        <f>CAZUL!D197</f>
        <v>1/1NFS-e:102</v>
      </c>
      <c r="D200" s="301" t="str">
        <f>CAZUL!N197</f>
        <v>20/10/2022</v>
      </c>
      <c r="E200" s="299" t="str">
        <f>INICIO!D$5</f>
        <v>HOSPITAL E MATERNIDADE SÃO LUCAS</v>
      </c>
      <c r="F200" s="302" t="str">
        <f>VLOOKUP(G200,FORNECEDOR!$A$1:$B$2500,2,FALSE)</f>
        <v>35.773.828/0001-67</v>
      </c>
      <c r="G200" s="303" t="str">
        <f>CAZUL!E197</f>
        <v>CLINICA SAO GERALDO LTDA</v>
      </c>
      <c r="H200" s="304" t="str">
        <f>VLOOKUP(O200,DESPESAS!A$1:D$5000,2,FALSE)</f>
        <v>03.21</v>
      </c>
      <c r="I200" s="304" t="str">
        <f>VLOOKUP(O200,DESPESAS!A$1:D$2034,3,FALSE)</f>
        <v>SERVIÇO MEDICO</v>
      </c>
      <c r="J200" s="305">
        <f>CAZUL!F197</f>
        <v>0</v>
      </c>
      <c r="K200" s="306">
        <f>CAZUL!G197</f>
        <v>4768.03</v>
      </c>
      <c r="L200" s="305">
        <f>CAZUL!H197</f>
        <v>0</v>
      </c>
      <c r="M200" s="299" t="s">
        <v>1261</v>
      </c>
      <c r="N200" s="307"/>
      <c r="O200" s="308" t="str">
        <f>CAZUL!C197</f>
        <v>SERVIÇO MEDICO</v>
      </c>
    </row>
    <row r="201" spans="1:15" s="309" customFormat="1" ht="20.100000000000001" customHeight="1">
      <c r="A201" s="310">
        <v>102017</v>
      </c>
      <c r="B201" s="299" t="s">
        <v>1260</v>
      </c>
      <c r="C201" s="300" t="str">
        <f>CAZUL!D198</f>
        <v>1/1NFS-e:111</v>
      </c>
      <c r="D201" s="301" t="str">
        <f>CAZUL!N198</f>
        <v>20/10/2022</v>
      </c>
      <c r="E201" s="299" t="str">
        <f>INICIO!D$5</f>
        <v>HOSPITAL E MATERNIDADE SÃO LUCAS</v>
      </c>
      <c r="F201" s="302" t="str">
        <f>VLOOKUP(G201,FORNECEDOR!$A$1:$B$2500,2,FALSE)</f>
        <v xml:space="preserve">30.851.326/0001-93 </v>
      </c>
      <c r="G201" s="303" t="str">
        <f>CAZUL!E198</f>
        <v>GERMANO COUTINHO ALVES 05527954378</v>
      </c>
      <c r="H201" s="304" t="str">
        <f>VLOOKUP(O201,DESPESAS!A$1:D$5000,2,FALSE)</f>
        <v>03.22</v>
      </c>
      <c r="I201" s="304" t="str">
        <f>VLOOKUP(O201,DESPESAS!A$1:D$2034,3,FALSE)</f>
        <v>LOCAÇAO DE EQUIPAMENTOS EM GERAL</v>
      </c>
      <c r="J201" s="305">
        <f>CAZUL!F198</f>
        <v>0</v>
      </c>
      <c r="K201" s="306">
        <f>CAZUL!G198</f>
        <v>450</v>
      </c>
      <c r="L201" s="305">
        <f>CAZUL!H198</f>
        <v>0</v>
      </c>
      <c r="M201" s="299" t="s">
        <v>1261</v>
      </c>
      <c r="N201" s="307"/>
      <c r="O201" s="308" t="str">
        <f>CAZUL!C198</f>
        <v>LOCAÇAO DE EQUIPAMENTOS</v>
      </c>
    </row>
    <row r="202" spans="1:15" s="309" customFormat="1" ht="20.100000000000001" customHeight="1">
      <c r="A202" s="310">
        <v>551229000069472</v>
      </c>
      <c r="B202" s="299" t="s">
        <v>1260</v>
      </c>
      <c r="C202" s="300" t="str">
        <f>CAZUL!D199</f>
        <v>1/1NFS-e:536</v>
      </c>
      <c r="D202" s="301" t="str">
        <f>CAZUL!N199</f>
        <v>20/10/2022</v>
      </c>
      <c r="E202" s="299" t="str">
        <f>INICIO!D$5</f>
        <v>HOSPITAL E MATERNIDADE SÃO LUCAS</v>
      </c>
      <c r="F202" s="302" t="str">
        <f>VLOOKUP(G202,FORNECEDOR!$A$1:$B$2500,2,FALSE)</f>
        <v>33.921.755/0001-88</v>
      </c>
      <c r="G202" s="303" t="str">
        <f>CAZUL!E199</f>
        <v>HIT CARE NORDESTE IMPORTACAO, COMERCIO E SERVICOS DE PRODUTOS MEDICOS, ODONTOLOGICOS E HOSPITALARES</v>
      </c>
      <c r="H202" s="304" t="str">
        <f>VLOOKUP(O202,DESPESAS!A$1:D$5000,2,FALSE)</f>
        <v>03.22</v>
      </c>
      <c r="I202" s="304" t="str">
        <f>VLOOKUP(O202,DESPESAS!A$1:D$2034,3,FALSE)</f>
        <v>LOCAÇAO DE EQUIPAMENTOS EM GERAL</v>
      </c>
      <c r="J202" s="305">
        <f>CAZUL!F199</f>
        <v>0</v>
      </c>
      <c r="K202" s="306">
        <f>CAZUL!G199</f>
        <v>3500</v>
      </c>
      <c r="L202" s="305">
        <f>CAZUL!H199</f>
        <v>0</v>
      </c>
      <c r="M202" s="299" t="s">
        <v>1261</v>
      </c>
      <c r="N202" s="307"/>
      <c r="O202" s="308" t="str">
        <f>CAZUL!C199</f>
        <v>LOCAÇAO DE EQUIPAMENTOS</v>
      </c>
    </row>
    <row r="203" spans="1:15" s="309" customFormat="1" ht="20.100000000000001" customHeight="1">
      <c r="A203" s="310">
        <v>102005</v>
      </c>
      <c r="B203" s="299" t="s">
        <v>1260</v>
      </c>
      <c r="C203" s="300" t="str">
        <f>CAZUL!D200</f>
        <v>1/1NFS-e:39</v>
      </c>
      <c r="D203" s="301" t="str">
        <f>CAZUL!N200</f>
        <v>20/10/2022</v>
      </c>
      <c r="E203" s="299" t="str">
        <f>INICIO!D$5</f>
        <v>HOSPITAL E MATERNIDADE SÃO LUCAS</v>
      </c>
      <c r="F203" s="302" t="str">
        <f>VLOOKUP(G203,FORNECEDOR!$A$1:$B$2500,2,FALSE)</f>
        <v>45.162.942/0001-04</v>
      </c>
      <c r="G203" s="303" t="str">
        <f>CAZUL!E200</f>
        <v>CLINIAFETO LTDA</v>
      </c>
      <c r="H203" s="304" t="str">
        <f>VLOOKUP(O203,DESPESAS!A$1:D$5000,2,FALSE)</f>
        <v>03.21</v>
      </c>
      <c r="I203" s="304" t="str">
        <f>VLOOKUP(O203,DESPESAS!A$1:D$2034,3,FALSE)</f>
        <v>SERVIÇO MEDICO</v>
      </c>
      <c r="J203" s="305">
        <f>CAZUL!F200</f>
        <v>0</v>
      </c>
      <c r="K203" s="306">
        <f>CAZUL!G200</f>
        <v>2903.12</v>
      </c>
      <c r="L203" s="305">
        <f>CAZUL!H200</f>
        <v>0</v>
      </c>
      <c r="M203" s="299" t="s">
        <v>1261</v>
      </c>
      <c r="N203" s="307"/>
      <c r="O203" s="308" t="str">
        <f>CAZUL!C200</f>
        <v>SERVIÇO MEDICO</v>
      </c>
    </row>
    <row r="204" spans="1:15" s="309" customFormat="1" ht="20.100000000000001" customHeight="1">
      <c r="A204" s="310">
        <v>102003</v>
      </c>
      <c r="B204" s="299" t="s">
        <v>1260</v>
      </c>
      <c r="C204" s="300" t="str">
        <f>CAZUL!D201</f>
        <v>1/1NFS-e:82</v>
      </c>
      <c r="D204" s="301" t="str">
        <f>CAZUL!N201</f>
        <v>20/10/2022</v>
      </c>
      <c r="E204" s="299" t="str">
        <f>INICIO!D$5</f>
        <v>HOSPITAL E MATERNIDADE SÃO LUCAS</v>
      </c>
      <c r="F204" s="302" t="str">
        <f>VLOOKUP(G204,FORNECEDOR!$A$1:$B$2500,2,FALSE)</f>
        <v>37.228.007/0001-75</v>
      </c>
      <c r="G204" s="303" t="str">
        <f>CAZUL!E201</f>
        <v>ATIVIDADES MEDICAS MCS SAUDE LTDA</v>
      </c>
      <c r="H204" s="304" t="str">
        <f>VLOOKUP(O204,DESPESAS!A$1:D$5000,2,FALSE)</f>
        <v>03.21</v>
      </c>
      <c r="I204" s="304" t="str">
        <f>VLOOKUP(O204,DESPESAS!A$1:D$2034,3,FALSE)</f>
        <v>SERVIÇO MEDICO</v>
      </c>
      <c r="J204" s="305">
        <f>CAZUL!F201</f>
        <v>0</v>
      </c>
      <c r="K204" s="306">
        <f>CAZUL!G201</f>
        <v>1209.6300000000001</v>
      </c>
      <c r="L204" s="305">
        <f>CAZUL!H201</f>
        <v>0</v>
      </c>
      <c r="M204" s="299" t="s">
        <v>1261</v>
      </c>
      <c r="N204" s="307"/>
      <c r="O204" s="308" t="str">
        <f>CAZUL!C201</f>
        <v>SERVIÇO MEDICO</v>
      </c>
    </row>
    <row r="205" spans="1:15" s="309" customFormat="1" ht="20.100000000000001" customHeight="1">
      <c r="A205" s="310">
        <v>102004</v>
      </c>
      <c r="B205" s="299" t="s">
        <v>1260</v>
      </c>
      <c r="C205" s="300" t="str">
        <f>CAZUL!D202</f>
        <v>1/1NFS-e:80</v>
      </c>
      <c r="D205" s="301" t="str">
        <f>CAZUL!N202</f>
        <v>20/10/2022</v>
      </c>
      <c r="E205" s="299" t="str">
        <f>INICIO!D$5</f>
        <v>HOSPITAL E MATERNIDADE SÃO LUCAS</v>
      </c>
      <c r="F205" s="302" t="str">
        <f>VLOOKUP(G205,FORNECEDOR!$A$1:$B$2500,2,FALSE)</f>
        <v>37.228.007/0001-75</v>
      </c>
      <c r="G205" s="303" t="str">
        <f>CAZUL!E202</f>
        <v>ATIVIDADES MEDICAS MCS SAUDE LTDA</v>
      </c>
      <c r="H205" s="304" t="str">
        <f>VLOOKUP(O205,DESPESAS!A$1:D$5000,2,FALSE)</f>
        <v>03.21</v>
      </c>
      <c r="I205" s="304" t="str">
        <f>VLOOKUP(O205,DESPESAS!A$1:D$2034,3,FALSE)</f>
        <v>SERVIÇO MEDICO</v>
      </c>
      <c r="J205" s="305">
        <f>CAZUL!F202</f>
        <v>0</v>
      </c>
      <c r="K205" s="306">
        <f>CAZUL!G202</f>
        <v>2540.2199999999998</v>
      </c>
      <c r="L205" s="305">
        <f>CAZUL!H202</f>
        <v>0</v>
      </c>
      <c r="M205" s="299" t="s">
        <v>1261</v>
      </c>
      <c r="N205" s="307"/>
      <c r="O205" s="308" t="str">
        <f>CAZUL!C202</f>
        <v>SERVIÇO MEDICO</v>
      </c>
    </row>
    <row r="206" spans="1:15" s="309" customFormat="1" ht="20.100000000000001" customHeight="1">
      <c r="A206" s="310">
        <v>102023</v>
      </c>
      <c r="B206" s="299" t="s">
        <v>1260</v>
      </c>
      <c r="C206" s="300" t="str">
        <f>CAZUL!D203</f>
        <v>1/1NFS-e:26</v>
      </c>
      <c r="D206" s="301" t="str">
        <f>CAZUL!N203</f>
        <v>20/10/2022</v>
      </c>
      <c r="E206" s="299" t="str">
        <f>INICIO!D$5</f>
        <v>HOSPITAL E MATERNIDADE SÃO LUCAS</v>
      </c>
      <c r="F206" s="302" t="str">
        <f>VLOOKUP(G206,FORNECEDOR!$A$1:$B$2500,2,FALSE)</f>
        <v>41.204.450/0001-83</v>
      </c>
      <c r="G206" s="303" t="str">
        <f>CAZUL!E203</f>
        <v>SHEKINAH TRANSPORTE AUTOMITIVO LTD</v>
      </c>
      <c r="H206" s="304" t="str">
        <f>VLOOKUP(O206,DESPESAS!A$1:D$5000,2,FALSE)</f>
        <v>03.38</v>
      </c>
      <c r="I206" s="304" t="str">
        <f>VLOOKUP(O206,DESPESAS!A$1:D$2034,3,FALSE)</f>
        <v>TRANSPORTE URBANO (TAXI, UBER)</v>
      </c>
      <c r="J206" s="305">
        <f>CAZUL!F203</f>
        <v>0</v>
      </c>
      <c r="K206" s="306">
        <f>CAZUL!G203</f>
        <v>7645</v>
      </c>
      <c r="L206" s="305">
        <f>CAZUL!H203</f>
        <v>0</v>
      </c>
      <c r="M206" s="299" t="s">
        <v>1261</v>
      </c>
      <c r="N206" s="307"/>
      <c r="O206" s="308" t="str">
        <f>CAZUL!C203</f>
        <v>TRANSPORTE URBANO (TAXI, UBER)</v>
      </c>
    </row>
    <row r="207" spans="1:15" s="309" customFormat="1" ht="20.100000000000001" customHeight="1">
      <c r="A207" s="310">
        <v>551598000009556</v>
      </c>
      <c r="B207" s="299" t="s">
        <v>1260</v>
      </c>
      <c r="C207" s="300" t="str">
        <f>CAZUL!D204</f>
        <v>NF 19465</v>
      </c>
      <c r="D207" s="301" t="str">
        <f>CAZUL!N204</f>
        <v>20/10/2022</v>
      </c>
      <c r="E207" s="299" t="str">
        <f>INICIO!D$5</f>
        <v>HOSPITAL E MATERNIDADE SÃO LUCAS</v>
      </c>
      <c r="F207" s="302" t="str">
        <f>VLOOKUP(G207,FORNECEDOR!$A$1:$B$2500,2,FALSE)</f>
        <v>05.003.071/0001-61</v>
      </c>
      <c r="G207" s="303" t="str">
        <f>CAZUL!E204</f>
        <v>COMERCIO DE INFORMATICA MEGASYSTEM LTDA - EPP</v>
      </c>
      <c r="H207" s="304" t="str">
        <f>VLOOKUP(O207,DESPESAS!A$1:D$5000,2,FALSE)</f>
        <v>02.03</v>
      </c>
      <c r="I207" s="304" t="str">
        <f>VLOOKUP(O207,DESPESAS!A$1:D$2034,3,FALSE)</f>
        <v>METERIAL DE INFORMATICA</v>
      </c>
      <c r="J207" s="305">
        <f>CAZUL!F204</f>
        <v>0</v>
      </c>
      <c r="K207" s="306">
        <f>CAZUL!G204</f>
        <v>240</v>
      </c>
      <c r="L207" s="305">
        <f>CAZUL!H204</f>
        <v>0</v>
      </c>
      <c r="M207" s="299" t="s">
        <v>1261</v>
      </c>
      <c r="N207" s="307"/>
      <c r="O207" s="308" t="str">
        <f>CAZUL!C204</f>
        <v>MATERIAIS DE INFORMATICA</v>
      </c>
    </row>
    <row r="208" spans="1:15" s="309" customFormat="1" ht="20.100000000000001" customHeight="1">
      <c r="A208" s="310">
        <v>862931200255404</v>
      </c>
      <c r="B208" s="299" t="s">
        <v>1260</v>
      </c>
      <c r="C208" s="300" t="str">
        <f>CAZUL!D205</f>
        <v>TARIFAS BANCÁRIAS</v>
      </c>
      <c r="D208" s="301" t="str">
        <f>CAZUL!N205</f>
        <v>20/10/2022</v>
      </c>
      <c r="E208" s="299" t="str">
        <f>INICIO!D$5</f>
        <v>HOSPITAL E MATERNIDADE SÃO LUCAS</v>
      </c>
      <c r="F208" s="302" t="str">
        <f>VLOOKUP(G208,FORNECEDOR!$A$1:$B$2500,2,FALSE)</f>
        <v>00.000.000/0001-91</v>
      </c>
      <c r="G208" s="303" t="str">
        <f>CAZUL!E205</f>
        <v>BANCO DO BRASIL</v>
      </c>
      <c r="H208" s="304" t="str">
        <f>VLOOKUP(O208,DESPESAS!A$1:D$5000,2,FALSE)</f>
        <v>04.07</v>
      </c>
      <c r="I208" s="304" t="str">
        <f>VLOOKUP(O208,DESPESAS!A$1:D$2034,3,FALSE)</f>
        <v>TARIFAS BANCARIAS</v>
      </c>
      <c r="J208" s="305">
        <f>CAZUL!F205</f>
        <v>0</v>
      </c>
      <c r="K208" s="306">
        <f>CAZUL!G205</f>
        <v>11</v>
      </c>
      <c r="L208" s="305">
        <f>CAZUL!H205</f>
        <v>0</v>
      </c>
      <c r="M208" s="299" t="s">
        <v>1261</v>
      </c>
      <c r="N208" s="307"/>
      <c r="O208" s="308" t="str">
        <f>CAZUL!C205</f>
        <v>TARIFAS BANCÁRIAS</v>
      </c>
    </row>
    <row r="209" spans="1:15" s="309" customFormat="1" ht="20.100000000000001" customHeight="1">
      <c r="A209" s="310">
        <v>862931200255405</v>
      </c>
      <c r="B209" s="299" t="s">
        <v>1260</v>
      </c>
      <c r="C209" s="300" t="str">
        <f>CAZUL!D206</f>
        <v>TARIFAS BANCÁRIAS</v>
      </c>
      <c r="D209" s="301" t="str">
        <f>CAZUL!N206</f>
        <v>20/10/2022</v>
      </c>
      <c r="E209" s="299" t="str">
        <f>INICIO!D$5</f>
        <v>HOSPITAL E MATERNIDADE SÃO LUCAS</v>
      </c>
      <c r="F209" s="302" t="str">
        <f>VLOOKUP(G209,FORNECEDOR!$A$1:$B$2500,2,FALSE)</f>
        <v>00.000.000/0001-91</v>
      </c>
      <c r="G209" s="303" t="str">
        <f>CAZUL!E206</f>
        <v>BANCO DO BRASIL</v>
      </c>
      <c r="H209" s="304" t="str">
        <f>VLOOKUP(O209,DESPESAS!A$1:D$5000,2,FALSE)</f>
        <v>04.07</v>
      </c>
      <c r="I209" s="304" t="str">
        <f>VLOOKUP(O209,DESPESAS!A$1:D$2034,3,FALSE)</f>
        <v>TARIFAS BANCARIAS</v>
      </c>
      <c r="J209" s="305">
        <f>CAZUL!F206</f>
        <v>0</v>
      </c>
      <c r="K209" s="306">
        <f>CAZUL!G206</f>
        <v>11</v>
      </c>
      <c r="L209" s="305">
        <f>CAZUL!H206</f>
        <v>0</v>
      </c>
      <c r="M209" s="299" t="s">
        <v>1261</v>
      </c>
      <c r="N209" s="307"/>
      <c r="O209" s="308" t="str">
        <f>CAZUL!C206</f>
        <v>TARIFAS BANCÁRIAS</v>
      </c>
    </row>
    <row r="210" spans="1:15" s="309" customFormat="1" ht="20.100000000000001" customHeight="1">
      <c r="A210" s="310">
        <v>862931200255406</v>
      </c>
      <c r="B210" s="299" t="s">
        <v>1260</v>
      </c>
      <c r="C210" s="300" t="str">
        <f>CAZUL!D207</f>
        <v>TARIFAS BANCÁRIAS</v>
      </c>
      <c r="D210" s="301" t="str">
        <f>CAZUL!N207</f>
        <v>20/10/2022</v>
      </c>
      <c r="E210" s="299" t="str">
        <f>INICIO!D$5</f>
        <v>HOSPITAL E MATERNIDADE SÃO LUCAS</v>
      </c>
      <c r="F210" s="302" t="str">
        <f>VLOOKUP(G210,FORNECEDOR!$A$1:$B$2500,2,FALSE)</f>
        <v>00.000.000/0001-91</v>
      </c>
      <c r="G210" s="303" t="str">
        <f>CAZUL!E207</f>
        <v>BANCO DO BRASIL</v>
      </c>
      <c r="H210" s="304" t="str">
        <f>VLOOKUP(O210,DESPESAS!A$1:D$5000,2,FALSE)</f>
        <v>04.07</v>
      </c>
      <c r="I210" s="304" t="str">
        <f>VLOOKUP(O210,DESPESAS!A$1:D$2034,3,FALSE)</f>
        <v>TARIFAS BANCARIAS</v>
      </c>
      <c r="J210" s="305">
        <f>CAZUL!F207</f>
        <v>0</v>
      </c>
      <c r="K210" s="306">
        <f>CAZUL!G207</f>
        <v>11</v>
      </c>
      <c r="L210" s="305">
        <f>CAZUL!H207</f>
        <v>0</v>
      </c>
      <c r="M210" s="299" t="s">
        <v>1261</v>
      </c>
      <c r="N210" s="307"/>
      <c r="O210" s="308" t="str">
        <f>CAZUL!C207</f>
        <v>TARIFAS BANCÁRIAS</v>
      </c>
    </row>
    <row r="211" spans="1:15" s="309" customFormat="1" ht="20.100000000000001" customHeight="1">
      <c r="A211" s="310">
        <v>862931200255407</v>
      </c>
      <c r="B211" s="299" t="s">
        <v>1260</v>
      </c>
      <c r="C211" s="300" t="str">
        <f>CAZUL!D208</f>
        <v>TARIFAS BANCÁRIAS</v>
      </c>
      <c r="D211" s="301" t="str">
        <f>CAZUL!N208</f>
        <v>20/10/2022</v>
      </c>
      <c r="E211" s="299" t="str">
        <f>INICIO!D$5</f>
        <v>HOSPITAL E MATERNIDADE SÃO LUCAS</v>
      </c>
      <c r="F211" s="302" t="str">
        <f>VLOOKUP(G211,FORNECEDOR!$A$1:$B$2500,2,FALSE)</f>
        <v>00.000.000/0001-91</v>
      </c>
      <c r="G211" s="303" t="str">
        <f>CAZUL!E208</f>
        <v>BANCO DO BRASIL</v>
      </c>
      <c r="H211" s="304" t="str">
        <f>VLOOKUP(O211,DESPESAS!A$1:D$5000,2,FALSE)</f>
        <v>04.07</v>
      </c>
      <c r="I211" s="304" t="str">
        <f>VLOOKUP(O211,DESPESAS!A$1:D$2034,3,FALSE)</f>
        <v>TARIFAS BANCARIAS</v>
      </c>
      <c r="J211" s="305">
        <f>CAZUL!F208</f>
        <v>0</v>
      </c>
      <c r="K211" s="306">
        <f>CAZUL!G208</f>
        <v>11</v>
      </c>
      <c r="L211" s="305">
        <f>CAZUL!H208</f>
        <v>0</v>
      </c>
      <c r="M211" s="299" t="s">
        <v>1261</v>
      </c>
      <c r="N211" s="307"/>
      <c r="O211" s="308" t="str">
        <f>CAZUL!C208</f>
        <v>TARIFAS BANCÁRIAS</v>
      </c>
    </row>
    <row r="212" spans="1:15" s="309" customFormat="1" ht="20.100000000000001" customHeight="1">
      <c r="A212" s="310">
        <v>862931200255408</v>
      </c>
      <c r="B212" s="299" t="s">
        <v>1260</v>
      </c>
      <c r="C212" s="300" t="str">
        <f>CAZUL!D209</f>
        <v>TARIFAS BANCÁRIAS</v>
      </c>
      <c r="D212" s="301" t="str">
        <f>CAZUL!N209</f>
        <v>20/10/2022</v>
      </c>
      <c r="E212" s="299" t="str">
        <f>INICIO!D$5</f>
        <v>HOSPITAL E MATERNIDADE SÃO LUCAS</v>
      </c>
      <c r="F212" s="302" t="str">
        <f>VLOOKUP(G212,FORNECEDOR!$A$1:$B$2500,2,FALSE)</f>
        <v>00.000.000/0001-91</v>
      </c>
      <c r="G212" s="303" t="str">
        <f>CAZUL!E209</f>
        <v>BANCO DO BRASIL</v>
      </c>
      <c r="H212" s="304" t="str">
        <f>VLOOKUP(O212,DESPESAS!A$1:D$5000,2,FALSE)</f>
        <v>04.07</v>
      </c>
      <c r="I212" s="304" t="str">
        <f>VLOOKUP(O212,DESPESAS!A$1:D$2034,3,FALSE)</f>
        <v>TARIFAS BANCARIAS</v>
      </c>
      <c r="J212" s="305">
        <f>CAZUL!F209</f>
        <v>0</v>
      </c>
      <c r="K212" s="306">
        <f>CAZUL!G209</f>
        <v>11</v>
      </c>
      <c r="L212" s="305">
        <f>CAZUL!H209</f>
        <v>0</v>
      </c>
      <c r="M212" s="299" t="s">
        <v>1261</v>
      </c>
      <c r="N212" s="307"/>
      <c r="O212" s="308" t="str">
        <f>CAZUL!C209</f>
        <v>TARIFAS BANCÁRIAS</v>
      </c>
    </row>
    <row r="213" spans="1:15" s="309" customFormat="1" ht="20.100000000000001" customHeight="1">
      <c r="A213" s="310">
        <v>862931200255409</v>
      </c>
      <c r="B213" s="299" t="s">
        <v>1260</v>
      </c>
      <c r="C213" s="300" t="str">
        <f>CAZUL!D210</f>
        <v>TARIFAS BANCÁRIAS</v>
      </c>
      <c r="D213" s="301" t="str">
        <f>CAZUL!N210</f>
        <v>20/10/2022</v>
      </c>
      <c r="E213" s="299" t="str">
        <f>INICIO!D$5</f>
        <v>HOSPITAL E MATERNIDADE SÃO LUCAS</v>
      </c>
      <c r="F213" s="302" t="str">
        <f>VLOOKUP(G213,FORNECEDOR!$A$1:$B$2500,2,FALSE)</f>
        <v>00.000.000/0001-91</v>
      </c>
      <c r="G213" s="303" t="str">
        <f>CAZUL!E210</f>
        <v>BANCO DO BRASIL</v>
      </c>
      <c r="H213" s="304" t="str">
        <f>VLOOKUP(O213,DESPESAS!A$1:D$5000,2,FALSE)</f>
        <v>04.07</v>
      </c>
      <c r="I213" s="304" t="str">
        <f>VLOOKUP(O213,DESPESAS!A$1:D$2034,3,FALSE)</f>
        <v>TARIFAS BANCARIAS</v>
      </c>
      <c r="J213" s="305">
        <f>CAZUL!F210</f>
        <v>0</v>
      </c>
      <c r="K213" s="306">
        <f>CAZUL!G210</f>
        <v>11</v>
      </c>
      <c r="L213" s="305">
        <f>CAZUL!H210</f>
        <v>0</v>
      </c>
      <c r="M213" s="299" t="s">
        <v>1261</v>
      </c>
      <c r="N213" s="307"/>
      <c r="O213" s="308" t="str">
        <f>CAZUL!C210</f>
        <v>TARIFAS BANCÁRIAS</v>
      </c>
    </row>
    <row r="214" spans="1:15" s="309" customFormat="1" ht="20.100000000000001" customHeight="1">
      <c r="A214" s="310">
        <v>862931200255410</v>
      </c>
      <c r="B214" s="299" t="s">
        <v>1260</v>
      </c>
      <c r="C214" s="300" t="str">
        <f>CAZUL!D211</f>
        <v>TARIFAS BANCÁRIAS</v>
      </c>
      <c r="D214" s="301" t="str">
        <f>CAZUL!N211</f>
        <v>20/10/2022</v>
      </c>
      <c r="E214" s="299" t="str">
        <f>INICIO!D$5</f>
        <v>HOSPITAL E MATERNIDADE SÃO LUCAS</v>
      </c>
      <c r="F214" s="302" t="str">
        <f>VLOOKUP(G214,FORNECEDOR!$A$1:$B$2500,2,FALSE)</f>
        <v>00.000.000/0001-91</v>
      </c>
      <c r="G214" s="303" t="str">
        <f>CAZUL!E211</f>
        <v>BANCO DO BRASIL</v>
      </c>
      <c r="H214" s="304" t="str">
        <f>VLOOKUP(O214,DESPESAS!A$1:D$5000,2,FALSE)</f>
        <v>04.07</v>
      </c>
      <c r="I214" s="304" t="str">
        <f>VLOOKUP(O214,DESPESAS!A$1:D$2034,3,FALSE)</f>
        <v>TARIFAS BANCARIAS</v>
      </c>
      <c r="J214" s="305">
        <f>CAZUL!F211</f>
        <v>0</v>
      </c>
      <c r="K214" s="306">
        <f>CAZUL!G211</f>
        <v>11</v>
      </c>
      <c r="L214" s="305">
        <f>CAZUL!H211</f>
        <v>0</v>
      </c>
      <c r="M214" s="299" t="s">
        <v>1261</v>
      </c>
      <c r="N214" s="307"/>
      <c r="O214" s="308" t="str">
        <f>CAZUL!C211</f>
        <v>TARIFAS BANCÁRIAS</v>
      </c>
    </row>
    <row r="215" spans="1:15" s="309" customFormat="1" ht="20.100000000000001" customHeight="1">
      <c r="A215" s="310">
        <v>862931200255411</v>
      </c>
      <c r="B215" s="299" t="s">
        <v>1260</v>
      </c>
      <c r="C215" s="300" t="str">
        <f>CAZUL!D212</f>
        <v>TARIFAS BANCÁRIAS</v>
      </c>
      <c r="D215" s="301" t="str">
        <f>CAZUL!N212</f>
        <v>20/10/2022</v>
      </c>
      <c r="E215" s="299" t="str">
        <f>INICIO!D$5</f>
        <v>HOSPITAL E MATERNIDADE SÃO LUCAS</v>
      </c>
      <c r="F215" s="302" t="str">
        <f>VLOOKUP(G215,FORNECEDOR!$A$1:$B$2500,2,FALSE)</f>
        <v>00.000.000/0001-91</v>
      </c>
      <c r="G215" s="303" t="str">
        <f>CAZUL!E212</f>
        <v>BANCO DO BRASIL</v>
      </c>
      <c r="H215" s="304" t="str">
        <f>VLOOKUP(O215,DESPESAS!A$1:D$5000,2,FALSE)</f>
        <v>04.07</v>
      </c>
      <c r="I215" s="304" t="str">
        <f>VLOOKUP(O215,DESPESAS!A$1:D$2034,3,FALSE)</f>
        <v>TARIFAS BANCARIAS</v>
      </c>
      <c r="J215" s="305">
        <f>CAZUL!F212</f>
        <v>0</v>
      </c>
      <c r="K215" s="306">
        <f>CAZUL!G212</f>
        <v>11</v>
      </c>
      <c r="L215" s="305">
        <f>CAZUL!H212</f>
        <v>0</v>
      </c>
      <c r="M215" s="299" t="s">
        <v>1261</v>
      </c>
      <c r="N215" s="307"/>
      <c r="O215" s="308" t="str">
        <f>CAZUL!C212</f>
        <v>TARIFAS BANCÁRIAS</v>
      </c>
    </row>
    <row r="216" spans="1:15" s="309" customFormat="1" ht="20.100000000000001" customHeight="1">
      <c r="A216" s="310">
        <v>862931200255412</v>
      </c>
      <c r="B216" s="299" t="s">
        <v>1260</v>
      </c>
      <c r="C216" s="300" t="str">
        <f>CAZUL!D213</f>
        <v>TARIFAS BANCÁRIAS</v>
      </c>
      <c r="D216" s="301" t="str">
        <f>CAZUL!N213</f>
        <v>20/10/2022</v>
      </c>
      <c r="E216" s="299" t="str">
        <f>INICIO!D$5</f>
        <v>HOSPITAL E MATERNIDADE SÃO LUCAS</v>
      </c>
      <c r="F216" s="302" t="str">
        <f>VLOOKUP(G216,FORNECEDOR!$A$1:$B$2500,2,FALSE)</f>
        <v>00.000.000/0001-91</v>
      </c>
      <c r="G216" s="303" t="str">
        <f>CAZUL!E213</f>
        <v>BANCO DO BRASIL</v>
      </c>
      <c r="H216" s="304" t="str">
        <f>VLOOKUP(O216,DESPESAS!A$1:D$5000,2,FALSE)</f>
        <v>04.07</v>
      </c>
      <c r="I216" s="304" t="str">
        <f>VLOOKUP(O216,DESPESAS!A$1:D$2034,3,FALSE)</f>
        <v>TARIFAS BANCARIAS</v>
      </c>
      <c r="J216" s="305">
        <f>CAZUL!F213</f>
        <v>0</v>
      </c>
      <c r="K216" s="306">
        <f>CAZUL!G213</f>
        <v>11</v>
      </c>
      <c r="L216" s="305">
        <f>CAZUL!H213</f>
        <v>0</v>
      </c>
      <c r="M216" s="299" t="s">
        <v>1261</v>
      </c>
      <c r="N216" s="307"/>
      <c r="O216" s="308" t="str">
        <f>CAZUL!C213</f>
        <v>TARIFAS BANCÁRIAS</v>
      </c>
    </row>
    <row r="217" spans="1:15" s="309" customFormat="1" ht="20.100000000000001" customHeight="1">
      <c r="A217" s="310">
        <v>862931200255413</v>
      </c>
      <c r="B217" s="299" t="s">
        <v>1260</v>
      </c>
      <c r="C217" s="300" t="str">
        <f>CAZUL!D214</f>
        <v>TARIFAS BANCÁRIAS</v>
      </c>
      <c r="D217" s="301" t="str">
        <f>CAZUL!N214</f>
        <v>20/10/2022</v>
      </c>
      <c r="E217" s="299" t="str">
        <f>INICIO!D$5</f>
        <v>HOSPITAL E MATERNIDADE SÃO LUCAS</v>
      </c>
      <c r="F217" s="302" t="str">
        <f>VLOOKUP(G217,FORNECEDOR!$A$1:$B$2500,2,FALSE)</f>
        <v>00.000.000/0001-91</v>
      </c>
      <c r="G217" s="303" t="str">
        <f>CAZUL!E214</f>
        <v>BANCO DO BRASIL</v>
      </c>
      <c r="H217" s="304" t="str">
        <f>VLOOKUP(O217,DESPESAS!A$1:D$5000,2,FALSE)</f>
        <v>04.07</v>
      </c>
      <c r="I217" s="304" t="str">
        <f>VLOOKUP(O217,DESPESAS!A$1:D$2034,3,FALSE)</f>
        <v>TARIFAS BANCARIAS</v>
      </c>
      <c r="J217" s="305">
        <f>CAZUL!F214</f>
        <v>0</v>
      </c>
      <c r="K217" s="306">
        <f>CAZUL!G214</f>
        <v>11</v>
      </c>
      <c r="L217" s="305">
        <f>CAZUL!H214</f>
        <v>0</v>
      </c>
      <c r="M217" s="299" t="s">
        <v>1261</v>
      </c>
      <c r="N217" s="307"/>
      <c r="O217" s="308" t="str">
        <f>CAZUL!C214</f>
        <v>TARIFAS BANCÁRIAS</v>
      </c>
    </row>
    <row r="218" spans="1:15" s="309" customFormat="1" ht="20.100000000000001" customHeight="1">
      <c r="A218" s="310">
        <v>862931200255414</v>
      </c>
      <c r="B218" s="299" t="s">
        <v>1260</v>
      </c>
      <c r="C218" s="300" t="str">
        <f>CAZUL!D215</f>
        <v>TARIFAS BANCÁRIAS</v>
      </c>
      <c r="D218" s="301" t="str">
        <f>CAZUL!N215</f>
        <v>20/10/2022</v>
      </c>
      <c r="E218" s="299" t="str">
        <f>INICIO!D$5</f>
        <v>HOSPITAL E MATERNIDADE SÃO LUCAS</v>
      </c>
      <c r="F218" s="302" t="str">
        <f>VLOOKUP(G218,FORNECEDOR!$A$1:$B$2500,2,FALSE)</f>
        <v>00.000.000/0001-91</v>
      </c>
      <c r="G218" s="303" t="str">
        <f>CAZUL!E215</f>
        <v>BANCO DO BRASIL</v>
      </c>
      <c r="H218" s="304" t="str">
        <f>VLOOKUP(O218,DESPESAS!A$1:D$5000,2,FALSE)</f>
        <v>04.07</v>
      </c>
      <c r="I218" s="304" t="str">
        <f>VLOOKUP(O218,DESPESAS!A$1:D$2034,3,FALSE)</f>
        <v>TARIFAS BANCARIAS</v>
      </c>
      <c r="J218" s="305">
        <f>CAZUL!F215</f>
        <v>0</v>
      </c>
      <c r="K218" s="306">
        <f>CAZUL!G215</f>
        <v>11</v>
      </c>
      <c r="L218" s="305">
        <f>CAZUL!H215</f>
        <v>0</v>
      </c>
      <c r="M218" s="299" t="s">
        <v>1261</v>
      </c>
      <c r="N218" s="307"/>
      <c r="O218" s="308" t="str">
        <f>CAZUL!C215</f>
        <v>TARIFAS BANCÁRIAS</v>
      </c>
    </row>
    <row r="219" spans="1:15" s="309" customFormat="1" ht="20.100000000000001" customHeight="1">
      <c r="A219" s="310">
        <v>862931200255415</v>
      </c>
      <c r="B219" s="299" t="s">
        <v>1260</v>
      </c>
      <c r="C219" s="300" t="str">
        <f>CAZUL!D216</f>
        <v>TARIFAS BANCÁRIAS</v>
      </c>
      <c r="D219" s="301" t="str">
        <f>CAZUL!N216</f>
        <v>20/10/2022</v>
      </c>
      <c r="E219" s="299" t="str">
        <f>INICIO!D$5</f>
        <v>HOSPITAL E MATERNIDADE SÃO LUCAS</v>
      </c>
      <c r="F219" s="302" t="str">
        <f>VLOOKUP(G219,FORNECEDOR!$A$1:$B$2500,2,FALSE)</f>
        <v>00.000.000/0001-91</v>
      </c>
      <c r="G219" s="303" t="str">
        <f>CAZUL!E216</f>
        <v>BANCO DO BRASIL</v>
      </c>
      <c r="H219" s="304" t="str">
        <f>VLOOKUP(O219,DESPESAS!A$1:D$5000,2,FALSE)</f>
        <v>04.07</v>
      </c>
      <c r="I219" s="304" t="str">
        <f>VLOOKUP(O219,DESPESAS!A$1:D$2034,3,FALSE)</f>
        <v>TARIFAS BANCARIAS</v>
      </c>
      <c r="J219" s="305">
        <f>CAZUL!F216</f>
        <v>0</v>
      </c>
      <c r="K219" s="306">
        <f>CAZUL!G216</f>
        <v>11</v>
      </c>
      <c r="L219" s="305">
        <f>CAZUL!H216</f>
        <v>0</v>
      </c>
      <c r="M219" s="299" t="s">
        <v>1261</v>
      </c>
      <c r="N219" s="307"/>
      <c r="O219" s="308" t="str">
        <f>CAZUL!C216</f>
        <v>TARIFAS BANCÁRIAS</v>
      </c>
    </row>
    <row r="220" spans="1:15" s="309" customFormat="1" ht="20.100000000000001" customHeight="1">
      <c r="A220" s="310">
        <v>862931200255416</v>
      </c>
      <c r="B220" s="299" t="s">
        <v>1260</v>
      </c>
      <c r="C220" s="300" t="str">
        <f>CAZUL!D217</f>
        <v>TARIFAS BANCÁRIAS</v>
      </c>
      <c r="D220" s="301" t="str">
        <f>CAZUL!N217</f>
        <v>20/10/2022</v>
      </c>
      <c r="E220" s="299" t="str">
        <f>INICIO!D$5</f>
        <v>HOSPITAL E MATERNIDADE SÃO LUCAS</v>
      </c>
      <c r="F220" s="302" t="str">
        <f>VLOOKUP(G220,FORNECEDOR!$A$1:$B$2500,2,FALSE)</f>
        <v>00.000.000/0001-91</v>
      </c>
      <c r="G220" s="303" t="str">
        <f>CAZUL!E217</f>
        <v>BANCO DO BRASIL</v>
      </c>
      <c r="H220" s="304" t="str">
        <f>VLOOKUP(O220,DESPESAS!A$1:D$5000,2,FALSE)</f>
        <v>04.07</v>
      </c>
      <c r="I220" s="304" t="str">
        <f>VLOOKUP(O220,DESPESAS!A$1:D$2034,3,FALSE)</f>
        <v>TARIFAS BANCARIAS</v>
      </c>
      <c r="J220" s="305">
        <f>CAZUL!F217</f>
        <v>0</v>
      </c>
      <c r="K220" s="306">
        <f>CAZUL!G217</f>
        <v>11</v>
      </c>
      <c r="L220" s="305">
        <f>CAZUL!H217</f>
        <v>0</v>
      </c>
      <c r="M220" s="299" t="s">
        <v>1261</v>
      </c>
      <c r="N220" s="307"/>
      <c r="O220" s="308" t="str">
        <f>CAZUL!C217</f>
        <v>TARIFAS BANCÁRIAS</v>
      </c>
    </row>
    <row r="221" spans="1:15" s="309" customFormat="1" ht="20.100000000000001" customHeight="1">
      <c r="A221" s="310">
        <v>862931200255417</v>
      </c>
      <c r="B221" s="299" t="s">
        <v>1260</v>
      </c>
      <c r="C221" s="300" t="str">
        <f>CAZUL!D218</f>
        <v>TARIFAS BANCÁRIAS</v>
      </c>
      <c r="D221" s="301" t="str">
        <f>CAZUL!N218</f>
        <v>20/10/2022</v>
      </c>
      <c r="E221" s="299" t="str">
        <f>INICIO!D$5</f>
        <v>HOSPITAL E MATERNIDADE SÃO LUCAS</v>
      </c>
      <c r="F221" s="302" t="str">
        <f>VLOOKUP(G221,FORNECEDOR!$A$1:$B$2500,2,FALSE)</f>
        <v>00.000.000/0001-91</v>
      </c>
      <c r="G221" s="303" t="str">
        <f>CAZUL!E218</f>
        <v>BANCO DO BRASIL</v>
      </c>
      <c r="H221" s="304" t="str">
        <f>VLOOKUP(O221,DESPESAS!A$1:D$5000,2,FALSE)</f>
        <v>04.07</v>
      </c>
      <c r="I221" s="304" t="str">
        <f>VLOOKUP(O221,DESPESAS!A$1:D$2034,3,FALSE)</f>
        <v>TARIFAS BANCARIAS</v>
      </c>
      <c r="J221" s="305">
        <f>CAZUL!F218</f>
        <v>0</v>
      </c>
      <c r="K221" s="306">
        <f>CAZUL!G218</f>
        <v>11</v>
      </c>
      <c r="L221" s="305">
        <f>CAZUL!H218</f>
        <v>0</v>
      </c>
      <c r="M221" s="299" t="s">
        <v>1261</v>
      </c>
      <c r="N221" s="307"/>
      <c r="O221" s="308" t="str">
        <f>CAZUL!C218</f>
        <v>TARIFAS BANCÁRIAS</v>
      </c>
    </row>
    <row r="222" spans="1:15" s="309" customFormat="1" ht="20.100000000000001" customHeight="1">
      <c r="A222" s="310">
        <v>862931200255418</v>
      </c>
      <c r="B222" s="299" t="s">
        <v>1260</v>
      </c>
      <c r="C222" s="300" t="str">
        <f>CAZUL!D219</f>
        <v>TARIFAS BANCÁRIAS</v>
      </c>
      <c r="D222" s="301" t="str">
        <f>CAZUL!N219</f>
        <v>20/10/2022</v>
      </c>
      <c r="E222" s="299" t="str">
        <f>INICIO!D$5</f>
        <v>HOSPITAL E MATERNIDADE SÃO LUCAS</v>
      </c>
      <c r="F222" s="302" t="str">
        <f>VLOOKUP(G222,FORNECEDOR!$A$1:$B$2500,2,FALSE)</f>
        <v>00.000.000/0001-91</v>
      </c>
      <c r="G222" s="303" t="str">
        <f>CAZUL!E219</f>
        <v>BANCO DO BRASIL</v>
      </c>
      <c r="H222" s="304" t="str">
        <f>VLOOKUP(O222,DESPESAS!A$1:D$5000,2,FALSE)</f>
        <v>04.07</v>
      </c>
      <c r="I222" s="304" t="str">
        <f>VLOOKUP(O222,DESPESAS!A$1:D$2034,3,FALSE)</f>
        <v>TARIFAS BANCARIAS</v>
      </c>
      <c r="J222" s="305">
        <f>CAZUL!F219</f>
        <v>0</v>
      </c>
      <c r="K222" s="306">
        <f>CAZUL!G219</f>
        <v>11</v>
      </c>
      <c r="L222" s="305">
        <f>CAZUL!H219</f>
        <v>0</v>
      </c>
      <c r="M222" s="299" t="s">
        <v>1261</v>
      </c>
      <c r="N222" s="307"/>
      <c r="O222" s="308" t="str">
        <f>CAZUL!C219</f>
        <v>TARIFAS BANCÁRIAS</v>
      </c>
    </row>
    <row r="223" spans="1:15" s="309" customFormat="1" ht="20.100000000000001" customHeight="1">
      <c r="A223" s="310">
        <v>862931200255419</v>
      </c>
      <c r="B223" s="299" t="s">
        <v>1260</v>
      </c>
      <c r="C223" s="300" t="str">
        <f>CAZUL!D220</f>
        <v>TARIFAS BANCÁRIAS</v>
      </c>
      <c r="D223" s="301" t="str">
        <f>CAZUL!N220</f>
        <v>20/10/2022</v>
      </c>
      <c r="E223" s="299" t="str">
        <f>INICIO!D$5</f>
        <v>HOSPITAL E MATERNIDADE SÃO LUCAS</v>
      </c>
      <c r="F223" s="302" t="str">
        <f>VLOOKUP(G223,FORNECEDOR!$A$1:$B$2500,2,FALSE)</f>
        <v>00.000.000/0001-91</v>
      </c>
      <c r="G223" s="303" t="str">
        <f>CAZUL!E220</f>
        <v>BANCO DO BRASIL</v>
      </c>
      <c r="H223" s="304" t="str">
        <f>VLOOKUP(O223,DESPESAS!A$1:D$5000,2,FALSE)</f>
        <v>04.07</v>
      </c>
      <c r="I223" s="304" t="str">
        <f>VLOOKUP(O223,DESPESAS!A$1:D$2034,3,FALSE)</f>
        <v>TARIFAS BANCARIAS</v>
      </c>
      <c r="J223" s="305">
        <f>CAZUL!F220</f>
        <v>0</v>
      </c>
      <c r="K223" s="306">
        <f>CAZUL!G220</f>
        <v>11</v>
      </c>
      <c r="L223" s="305">
        <f>CAZUL!H220</f>
        <v>-270030.17000000027</v>
      </c>
      <c r="M223" s="299" t="s">
        <v>1261</v>
      </c>
      <c r="N223" s="307"/>
      <c r="O223" s="308" t="str">
        <f>CAZUL!C220</f>
        <v>TARIFAS BANCÁRIAS</v>
      </c>
    </row>
    <row r="224" spans="1:15" s="309" customFormat="1" ht="20.100000000000001" customHeight="1">
      <c r="A224" s="310">
        <v>554439000039410</v>
      </c>
      <c r="B224" s="299" t="s">
        <v>1260</v>
      </c>
      <c r="C224" s="300" t="str">
        <f>CAZUL!D221</f>
        <v>1/1NF 1923</v>
      </c>
      <c r="D224" s="301" t="str">
        <f>CAZUL!N221</f>
        <v>21/10/2022</v>
      </c>
      <c r="E224" s="299" t="str">
        <f>INICIO!D$5</f>
        <v>HOSPITAL E MATERNIDADE SÃO LUCAS</v>
      </c>
      <c r="F224" s="302" t="str">
        <f>VLOOKUP(G224,FORNECEDOR!$A$1:$B$2500,2,FALSE)</f>
        <v>34.895.127/0001-38</v>
      </c>
      <c r="G224" s="303" t="str">
        <f>CAZUL!E221</f>
        <v>FAST MED DIST. DE PRODUTOS HOSP LTDA</v>
      </c>
      <c r="H224" s="304" t="str">
        <f>VLOOKUP(O224,DESPESAS!A$1:D$5000,2,FALSE)</f>
        <v>02.01</v>
      </c>
      <c r="I224" s="304" t="str">
        <f>VLOOKUP(O224,DESPESAS!A$1:D$2034,3,FALSE)</f>
        <v>MEDICAMENTOS</v>
      </c>
      <c r="J224" s="305">
        <f>CAZUL!F221</f>
        <v>0</v>
      </c>
      <c r="K224" s="306">
        <f>CAZUL!G221</f>
        <v>590.79999999999995</v>
      </c>
      <c r="L224" s="305">
        <f>CAZUL!H221</f>
        <v>0</v>
      </c>
      <c r="M224" s="299" t="s">
        <v>1261</v>
      </c>
      <c r="N224" s="307"/>
      <c r="O224" s="308" t="str">
        <f>CAZUL!C221</f>
        <v>MEDICAMENTOS</v>
      </c>
    </row>
    <row r="225" spans="1:15" s="309" customFormat="1" ht="20.100000000000001" customHeight="1">
      <c r="A225" s="310">
        <v>554439000039410</v>
      </c>
      <c r="B225" s="299" t="s">
        <v>1260</v>
      </c>
      <c r="C225" s="300" t="str">
        <f>CAZUL!D222</f>
        <v>1/1NF 1922</v>
      </c>
      <c r="D225" s="301" t="str">
        <f>CAZUL!N222</f>
        <v>21/10/2022</v>
      </c>
      <c r="E225" s="299" t="str">
        <f>INICIO!D$5</f>
        <v>HOSPITAL E MATERNIDADE SÃO LUCAS</v>
      </c>
      <c r="F225" s="302" t="str">
        <f>VLOOKUP(G225,FORNECEDOR!$A$1:$B$2500,2,FALSE)</f>
        <v>34.895.127/0001-38</v>
      </c>
      <c r="G225" s="303" t="str">
        <f>CAZUL!E222</f>
        <v>FAST MED DIST. DE PRODUTOS HOSP LTDA</v>
      </c>
      <c r="H225" s="304" t="str">
        <f>VLOOKUP(O225,DESPESAS!A$1:D$5000,2,FALSE)</f>
        <v>02.02</v>
      </c>
      <c r="I225" s="304" t="str">
        <f>VLOOKUP(O225,DESPESAS!A$1:D$2034,3,FALSE)</f>
        <v>MATERIAIS DE CONSUMO</v>
      </c>
      <c r="J225" s="305">
        <f>CAZUL!F222</f>
        <v>0</v>
      </c>
      <c r="K225" s="306">
        <f>CAZUL!G222</f>
        <v>403.5</v>
      </c>
      <c r="L225" s="305">
        <f>CAZUL!H222</f>
        <v>0</v>
      </c>
      <c r="M225" s="299" t="s">
        <v>1261</v>
      </c>
      <c r="N225" s="307"/>
      <c r="O225" s="308" t="str">
        <f>CAZUL!C222</f>
        <v>MATERIAL HOSPITALAR</v>
      </c>
    </row>
    <row r="226" spans="1:15" s="309" customFormat="1" ht="20.100000000000001" customHeight="1">
      <c r="A226" s="310">
        <v>553515000006103</v>
      </c>
      <c r="B226" s="299" t="s">
        <v>1260</v>
      </c>
      <c r="C226" s="300" t="str">
        <f>CAZUL!D223</f>
        <v>1/1NF 74528</v>
      </c>
      <c r="D226" s="301" t="str">
        <f>CAZUL!N223</f>
        <v>21/10/2022</v>
      </c>
      <c r="E226" s="299" t="str">
        <f>INICIO!D$5</f>
        <v>HOSPITAL E MATERNIDADE SÃO LUCAS</v>
      </c>
      <c r="F226" s="302" t="str">
        <f>VLOOKUP(G226,FORNECEDOR!$A$1:$B$2500,2,FALSE)</f>
        <v>23.548.662/0001-04</v>
      </c>
      <c r="G226" s="303" t="str">
        <f>CAZUL!E223</f>
        <v>PRO-VIDA COMERCIO DE PRODUTOS MEDICOS LTDA</v>
      </c>
      <c r="H226" s="304" t="str">
        <f>VLOOKUP(O226,DESPESAS!A$1:D$5000,2,FALSE)</f>
        <v>02.02</v>
      </c>
      <c r="I226" s="304" t="str">
        <f>VLOOKUP(O226,DESPESAS!A$1:D$2034,3,FALSE)</f>
        <v>MATERIAIS DE CONSUMO</v>
      </c>
      <c r="J226" s="305">
        <f>CAZUL!F223</f>
        <v>0</v>
      </c>
      <c r="K226" s="306">
        <f>CAZUL!G223</f>
        <v>2563.92</v>
      </c>
      <c r="L226" s="305">
        <f>CAZUL!H223</f>
        <v>-273588.39000000025</v>
      </c>
      <c r="M226" s="299" t="s">
        <v>1261</v>
      </c>
      <c r="N226" s="307"/>
      <c r="O226" s="308" t="str">
        <f>CAZUL!C223</f>
        <v>MATERIAL HOSPITALAR</v>
      </c>
    </row>
    <row r="227" spans="1:15" s="309" customFormat="1" ht="20.100000000000001" customHeight="1">
      <c r="A227" s="310">
        <v>551224000030471</v>
      </c>
      <c r="B227" s="299" t="s">
        <v>1260</v>
      </c>
      <c r="C227" s="300" t="str">
        <f>CAZUL!D224</f>
        <v>1/2NF 10558</v>
      </c>
      <c r="D227" s="301" t="str">
        <f>CAZUL!N224</f>
        <v>21/10/2022</v>
      </c>
      <c r="E227" s="299" t="str">
        <f>INICIO!D$5</f>
        <v>HOSPITAL E MATERNIDADE SÃO LUCAS</v>
      </c>
      <c r="F227" s="302" t="str">
        <f>VLOOKUP(G227,FORNECEDOR!$A$1:$B$2500,2,FALSE)</f>
        <v>09.224.765/0001-80</v>
      </c>
      <c r="G227" s="303" t="str">
        <f>CAZUL!E224</f>
        <v>LIFE MED PRODUTOS HOSPITALARES EIRELI 0001-80</v>
      </c>
      <c r="H227" s="304" t="str">
        <f>VLOOKUP(O227,DESPESAS!A$1:D$5000,2,FALSE)</f>
        <v>02.02</v>
      </c>
      <c r="I227" s="304" t="str">
        <f>VLOOKUP(O227,DESPESAS!A$1:D$2034,3,FALSE)</f>
        <v>MATERIAIS DE CONSUMO</v>
      </c>
      <c r="J227" s="305">
        <f>CAZUL!F224</f>
        <v>0</v>
      </c>
      <c r="K227" s="306">
        <f>CAZUL!G224</f>
        <v>1090</v>
      </c>
      <c r="L227" s="305">
        <f>CAZUL!H224</f>
        <v>-274678.39000000025</v>
      </c>
      <c r="M227" s="299" t="s">
        <v>1261</v>
      </c>
      <c r="N227" s="307"/>
      <c r="O227" s="308" t="str">
        <f>CAZUL!C224</f>
        <v>MATERIAL HOSPITALAR</v>
      </c>
    </row>
    <row r="228" spans="1:15" s="309" customFormat="1" ht="20.100000000000001" customHeight="1">
      <c r="A228" s="310">
        <v>553515000006103</v>
      </c>
      <c r="B228" s="299" t="s">
        <v>1260</v>
      </c>
      <c r="C228" s="300" t="str">
        <f>CAZUL!D225</f>
        <v>1/1NF 74772</v>
      </c>
      <c r="D228" s="301" t="str">
        <f>CAZUL!N225</f>
        <v>21/10/2022</v>
      </c>
      <c r="E228" s="299" t="str">
        <f>INICIO!D$5</f>
        <v>HOSPITAL E MATERNIDADE SÃO LUCAS</v>
      </c>
      <c r="F228" s="302" t="str">
        <f>VLOOKUP(G228,FORNECEDOR!$A$1:$B$2500,2,FALSE)</f>
        <v>23.548.662/0001-04</v>
      </c>
      <c r="G228" s="303" t="str">
        <f>CAZUL!E225</f>
        <v>PRO-VIDA COMERCIO DE PRODUTOS MEDICOS LTDA</v>
      </c>
      <c r="H228" s="304" t="str">
        <f>VLOOKUP(O228,DESPESAS!A$1:D$5000,2,FALSE)</f>
        <v>02.02</v>
      </c>
      <c r="I228" s="304" t="str">
        <f>VLOOKUP(O228,DESPESAS!A$1:D$2034,3,FALSE)</f>
        <v>MATERIAIS DE CONSUMO</v>
      </c>
      <c r="J228" s="305">
        <f>CAZUL!F225</f>
        <v>0</v>
      </c>
      <c r="K228" s="306">
        <f>CAZUL!G225</f>
        <v>1067.05</v>
      </c>
      <c r="L228" s="305">
        <f>CAZUL!H225</f>
        <v>-275745.44000000024</v>
      </c>
      <c r="M228" s="299" t="s">
        <v>1261</v>
      </c>
      <c r="N228" s="307"/>
      <c r="O228" s="308" t="str">
        <f>CAZUL!C225</f>
        <v>MATERIAL HOSPITALAR</v>
      </c>
    </row>
    <row r="229" spans="1:15" s="309" customFormat="1" ht="20.100000000000001" customHeight="1">
      <c r="A229" s="310">
        <v>551598000109927</v>
      </c>
      <c r="B229" s="299" t="s">
        <v>1260</v>
      </c>
      <c r="C229" s="300" t="str">
        <f>CAZUL!D226</f>
        <v>1/1NFS-e:507</v>
      </c>
      <c r="D229" s="301" t="str">
        <f>CAZUL!N226</f>
        <v>21/10/2022</v>
      </c>
      <c r="E229" s="299" t="str">
        <f>INICIO!D$5</f>
        <v>HOSPITAL E MATERNIDADE SÃO LUCAS</v>
      </c>
      <c r="F229" s="302" t="str">
        <f>VLOOKUP(G229,FORNECEDOR!$A$1:$B$2500,2,FALSE)</f>
        <v>25.054.926/0001-90</v>
      </c>
      <c r="G229" s="303" t="str">
        <f>CAZUL!E226</f>
        <v>LIFE MED SERVIÇOS MÉDICOS LTDA</v>
      </c>
      <c r="H229" s="304" t="str">
        <f>VLOOKUP(O229,DESPESAS!A$1:D$5000,2,FALSE)</f>
        <v>03.21</v>
      </c>
      <c r="I229" s="304" t="str">
        <f>VLOOKUP(O229,DESPESAS!A$1:D$2034,3,FALSE)</f>
        <v>SERVIÇO MEDICO</v>
      </c>
      <c r="J229" s="305">
        <f>CAZUL!F226</f>
        <v>0</v>
      </c>
      <c r="K229" s="306">
        <f>CAZUL!G226</f>
        <v>9413.15</v>
      </c>
      <c r="L229" s="305">
        <f>CAZUL!H226</f>
        <v>0</v>
      </c>
      <c r="M229" s="299" t="s">
        <v>1261</v>
      </c>
      <c r="N229" s="307"/>
      <c r="O229" s="308" t="str">
        <f>CAZUL!C226</f>
        <v>SERVIÇO MEDICO</v>
      </c>
    </row>
    <row r="230" spans="1:15" s="309" customFormat="1" ht="20.100000000000001" customHeight="1">
      <c r="A230" s="310">
        <v>550638000107540</v>
      </c>
      <c r="B230" s="299" t="s">
        <v>1260</v>
      </c>
      <c r="C230" s="300" t="str">
        <f>CAZUL!D227</f>
        <v>1/1NFS-e:14</v>
      </c>
      <c r="D230" s="301" t="str">
        <f>CAZUL!N227</f>
        <v>21/10/2022</v>
      </c>
      <c r="E230" s="299" t="str">
        <f>INICIO!D$5</f>
        <v>HOSPITAL E MATERNIDADE SÃO LUCAS</v>
      </c>
      <c r="F230" s="302" t="str">
        <f>VLOOKUP(G230,FORNECEDOR!$A$1:$B$2500,2,FALSE)</f>
        <v>41.393.002/0001-75</v>
      </c>
      <c r="G230" s="303" t="str">
        <f>CAZUL!E227</f>
        <v>JHFM SERVIÇOS EM SAÚDE LTDA</v>
      </c>
      <c r="H230" s="304" t="str">
        <f>VLOOKUP(O230,DESPESAS!A$1:D$5000,2,FALSE)</f>
        <v>03.21</v>
      </c>
      <c r="I230" s="304" t="str">
        <f>VLOOKUP(O230,DESPESAS!A$1:D$2034,3,FALSE)</f>
        <v>SERVIÇO MEDICO</v>
      </c>
      <c r="J230" s="305">
        <f>CAZUL!F227</f>
        <v>0</v>
      </c>
      <c r="K230" s="306">
        <f>CAZUL!G227</f>
        <v>15288.16</v>
      </c>
      <c r="L230" s="305">
        <f>CAZUL!H227</f>
        <v>-300446.75000000023</v>
      </c>
      <c r="M230" s="299" t="s">
        <v>1261</v>
      </c>
      <c r="N230" s="307"/>
      <c r="O230" s="308" t="str">
        <f>CAZUL!C227</f>
        <v>SERVIÇO MEDICO</v>
      </c>
    </row>
    <row r="231" spans="1:15" s="309" customFormat="1" ht="20.100000000000001" customHeight="1">
      <c r="A231" s="310">
        <v>102101</v>
      </c>
      <c r="B231" s="299" t="s">
        <v>1260</v>
      </c>
      <c r="C231" s="300" t="str">
        <f>CAZUL!D228</f>
        <v>1/1NFS-e:29860</v>
      </c>
      <c r="D231" s="301" t="str">
        <f>CAZUL!N228</f>
        <v>21/10/2022</v>
      </c>
      <c r="E231" s="299" t="str">
        <f>INICIO!D$5</f>
        <v>HOSPITAL E MATERNIDADE SÃO LUCAS</v>
      </c>
      <c r="F231" s="302" t="str">
        <f>VLOOKUP(G231,FORNECEDOR!$A$1:$B$2500,2,FALSE)</f>
        <v>50.429.810/0001-36</v>
      </c>
      <c r="G231" s="303" t="str">
        <f>CAZUL!E228</f>
        <v>SAPRA LANDAUER</v>
      </c>
      <c r="H231" s="304" t="str">
        <f>VLOOKUP(O231,DESPESAS!A$1:D$5000,2,FALSE)</f>
        <v>03.06</v>
      </c>
      <c r="I231" s="304" t="str">
        <f>VLOOKUP(O231,DESPESAS!A$1:D$2034,3,FALSE)</f>
        <v>EXAMES LABORATORIAIS E DE IMAGEM</v>
      </c>
      <c r="J231" s="305">
        <f>CAZUL!F228</f>
        <v>0</v>
      </c>
      <c r="K231" s="306">
        <f>CAZUL!G228</f>
        <v>144</v>
      </c>
      <c r="L231" s="305">
        <f>CAZUL!H228</f>
        <v>-300590.75000000023</v>
      </c>
      <c r="M231" s="299" t="s">
        <v>1261</v>
      </c>
      <c r="N231" s="307"/>
      <c r="O231" s="308" t="str">
        <f>CAZUL!C228</f>
        <v>SERVIÇO DE RADIOLOGIA</v>
      </c>
    </row>
    <row r="232" spans="1:15" s="309" customFormat="1" ht="20.100000000000001" customHeight="1">
      <c r="A232" s="310">
        <v>554439000039410</v>
      </c>
      <c r="B232" s="299" t="s">
        <v>1260</v>
      </c>
      <c r="C232" s="300" t="str">
        <f>CAZUL!D229</f>
        <v>1/1NF 1848</v>
      </c>
      <c r="D232" s="301" t="str">
        <f>CAZUL!N229</f>
        <v>24/10/2022</v>
      </c>
      <c r="E232" s="299" t="str">
        <f>INICIO!D$5</f>
        <v>HOSPITAL E MATERNIDADE SÃO LUCAS</v>
      </c>
      <c r="F232" s="302" t="str">
        <f>VLOOKUP(G232,FORNECEDOR!$A$1:$B$2500,2,FALSE)</f>
        <v>34.895.127/0001-38</v>
      </c>
      <c r="G232" s="303" t="str">
        <f>CAZUL!E229</f>
        <v>FAST MED DIST. DE PRODUTOS HOSP LTDA</v>
      </c>
      <c r="H232" s="304" t="str">
        <f>VLOOKUP(O232,DESPESAS!A$1:D$5000,2,FALSE)</f>
        <v>02.01</v>
      </c>
      <c r="I232" s="304" t="str">
        <f>VLOOKUP(O232,DESPESAS!A$1:D$2034,3,FALSE)</f>
        <v>MEDICAMENTOS</v>
      </c>
      <c r="J232" s="305">
        <f>CAZUL!F229</f>
        <v>0</v>
      </c>
      <c r="K232" s="306">
        <f>CAZUL!G229</f>
        <v>1815.6</v>
      </c>
      <c r="L232" s="305">
        <f>CAZUL!H229</f>
        <v>-302406.35000000021</v>
      </c>
      <c r="M232" s="299" t="s">
        <v>1261</v>
      </c>
      <c r="N232" s="307"/>
      <c r="O232" s="308" t="str">
        <f>CAZUL!C229</f>
        <v>MEDICAMENTOS</v>
      </c>
    </row>
    <row r="233" spans="1:15" s="309" customFormat="1" ht="20.100000000000001" customHeight="1">
      <c r="A233" s="310">
        <v>102401</v>
      </c>
      <c r="B233" s="299" t="s">
        <v>1260</v>
      </c>
      <c r="C233" s="300" t="str">
        <f>CAZUL!D230</f>
        <v>FOLHA COMP. 10.2022 - RPA</v>
      </c>
      <c r="D233" s="301" t="str">
        <f>CAZUL!N230</f>
        <v>24/10/2022</v>
      </c>
      <c r="E233" s="299" t="str">
        <f>INICIO!D$5</f>
        <v>HOSPITAL E MATERNIDADE SÃO LUCAS</v>
      </c>
      <c r="F233" s="302" t="str">
        <f>VLOOKUP(G233,FORNECEDOR!$A$1:$B$2500,2,FALSE)</f>
        <v>032.010.833-30</v>
      </c>
      <c r="G233" s="303" t="str">
        <f>CAZUL!E230</f>
        <v>WANDERSON RICARDO SERAPIAO DA SILVA</v>
      </c>
      <c r="H233" s="304" t="str">
        <f>VLOOKUP(O233,DESPESAS!A$1:D$5000,2,FALSE)</f>
        <v>01.01</v>
      </c>
      <c r="I233" s="304" t="str">
        <f>VLOOKUP(O233,DESPESAS!A$1:D$2034,3,FALSE)</f>
        <v>SALARIO</v>
      </c>
      <c r="J233" s="305">
        <f>CAZUL!F230</f>
        <v>0</v>
      </c>
      <c r="K233" s="306">
        <f>CAZUL!G230</f>
        <v>1900</v>
      </c>
      <c r="L233" s="305">
        <f>CAZUL!H230</f>
        <v>0</v>
      </c>
      <c r="M233" s="299" t="s">
        <v>1261</v>
      </c>
      <c r="N233" s="307"/>
      <c r="O233" s="308" t="str">
        <f>CAZUL!C230</f>
        <v>SALARIOS</v>
      </c>
    </row>
    <row r="234" spans="1:15" s="309" customFormat="1" ht="20.100000000000001" customHeight="1">
      <c r="A234" s="310">
        <v>832971100004170</v>
      </c>
      <c r="B234" s="299" t="s">
        <v>1260</v>
      </c>
      <c r="C234" s="300" t="str">
        <f>CAZUL!D231</f>
        <v>TARIFAS BANCÁRIAS</v>
      </c>
      <c r="D234" s="301" t="str">
        <f>CAZUL!N231</f>
        <v>24/10/2022</v>
      </c>
      <c r="E234" s="299" t="str">
        <f>INICIO!D$5</f>
        <v>HOSPITAL E MATERNIDADE SÃO LUCAS</v>
      </c>
      <c r="F234" s="302" t="str">
        <f>VLOOKUP(G234,FORNECEDOR!$A$1:$B$2500,2,FALSE)</f>
        <v>00.000.000/0001-91</v>
      </c>
      <c r="G234" s="303" t="str">
        <f>CAZUL!E231</f>
        <v>BANCO DO BRASIL</v>
      </c>
      <c r="H234" s="304" t="str">
        <f>VLOOKUP(O234,DESPESAS!A$1:D$5000,2,FALSE)</f>
        <v>04.07</v>
      </c>
      <c r="I234" s="304" t="str">
        <f>VLOOKUP(O234,DESPESAS!A$1:D$2034,3,FALSE)</f>
        <v>TARIFAS BANCARIAS</v>
      </c>
      <c r="J234" s="305">
        <f>CAZUL!F231</f>
        <v>0</v>
      </c>
      <c r="K234" s="306">
        <f>CAZUL!G231</f>
        <v>11</v>
      </c>
      <c r="L234" s="305">
        <f>CAZUL!H231</f>
        <v>-304317.35000000021</v>
      </c>
      <c r="M234" s="299" t="s">
        <v>1261</v>
      </c>
      <c r="N234" s="307"/>
      <c r="O234" s="308" t="str">
        <f>CAZUL!C231</f>
        <v>TARIFAS BANCÁRIAS</v>
      </c>
    </row>
    <row r="235" spans="1:15" s="309" customFormat="1" ht="20.100000000000001" customHeight="1">
      <c r="A235" s="310">
        <v>551604000008872</v>
      </c>
      <c r="B235" s="299" t="s">
        <v>1260</v>
      </c>
      <c r="C235" s="300" t="str">
        <f>CAZUL!D232</f>
        <v>1/1NF 211921</v>
      </c>
      <c r="D235" s="301" t="str">
        <f>CAZUL!N232</f>
        <v>25/10/2022</v>
      </c>
      <c r="E235" s="299" t="str">
        <f>INICIO!D$5</f>
        <v>HOSPITAL E MATERNIDADE SÃO LUCAS</v>
      </c>
      <c r="F235" s="302" t="str">
        <f>VLOOKUP(G235,FORNECEDOR!$A$1:$B$2500,2,FALSE)</f>
        <v>05.329.222/0001-76</v>
      </c>
      <c r="G235" s="303" t="str">
        <f>CAZUL!E232</f>
        <v>SELLENE MEDICAMENTOS</v>
      </c>
      <c r="H235" s="304" t="str">
        <f>VLOOKUP(O235,DESPESAS!A$1:D$5000,2,FALSE)</f>
        <v>02.01</v>
      </c>
      <c r="I235" s="304" t="str">
        <f>VLOOKUP(O235,DESPESAS!A$1:D$2034,3,FALSE)</f>
        <v>MEDICAMENTOS</v>
      </c>
      <c r="J235" s="305">
        <f>CAZUL!F232</f>
        <v>0</v>
      </c>
      <c r="K235" s="306">
        <f>CAZUL!G232</f>
        <v>1280.95</v>
      </c>
      <c r="L235" s="305">
        <f>CAZUL!H232</f>
        <v>-305598.30000000022</v>
      </c>
      <c r="M235" s="299" t="s">
        <v>1261</v>
      </c>
      <c r="N235" s="307"/>
      <c r="O235" s="308" t="str">
        <f>CAZUL!C232</f>
        <v>MEDICAMENTOS</v>
      </c>
    </row>
    <row r="236" spans="1:15" s="309" customFormat="1" ht="20.100000000000001" customHeight="1">
      <c r="A236" s="310">
        <v>550246000038543</v>
      </c>
      <c r="B236" s="299" t="s">
        <v>1260</v>
      </c>
      <c r="C236" s="300" t="str">
        <f>CAZUL!D233</f>
        <v>NF 2740</v>
      </c>
      <c r="D236" s="301" t="str">
        <f>CAZUL!N233</f>
        <v>27/10/2022</v>
      </c>
      <c r="E236" s="299" t="str">
        <f>INICIO!D$5</f>
        <v>HOSPITAL E MATERNIDADE SÃO LUCAS</v>
      </c>
      <c r="F236" s="302" t="str">
        <f>VLOOKUP(G236,FORNECEDOR!$A$1:$B$2500,2,FALSE)</f>
        <v>26.754.510/0001-48</v>
      </c>
      <c r="G236" s="303" t="str">
        <f>CAZUL!E233</f>
        <v>ULISSES E CORDEIRO DE SANTANA EPP</v>
      </c>
      <c r="H236" s="304" t="str">
        <f>VLOOKUP(O236,DESPESAS!A$1:D$5000,2,FALSE)</f>
        <v>02.02</v>
      </c>
      <c r="I236" s="304" t="str">
        <f>VLOOKUP(O236,DESPESAS!A$1:D$2034,3,FALSE)</f>
        <v>MATERIAIS DE CONSUMO</v>
      </c>
      <c r="J236" s="305">
        <f>CAZUL!F233</f>
        <v>0</v>
      </c>
      <c r="K236" s="306">
        <f>CAZUL!G233</f>
        <v>5265.33</v>
      </c>
      <c r="L236" s="305">
        <f>CAZUL!H233</f>
        <v>-310863.63000000024</v>
      </c>
      <c r="M236" s="299" t="s">
        <v>1261</v>
      </c>
      <c r="N236" s="307"/>
      <c r="O236" s="308" t="str">
        <f>CAZUL!C233</f>
        <v>MATERIAL HOSPITALAR</v>
      </c>
    </row>
    <row r="237" spans="1:15" s="309" customFormat="1" ht="20.100000000000001" customHeight="1">
      <c r="A237" s="310">
        <v>550239000008601</v>
      </c>
      <c r="B237" s="299" t="s">
        <v>1260</v>
      </c>
      <c r="C237" s="300" t="str">
        <f>CAZUL!D234</f>
        <v>1/1NF 14829</v>
      </c>
      <c r="D237" s="301" t="str">
        <f>CAZUL!N234</f>
        <v>27/10/2022</v>
      </c>
      <c r="E237" s="299" t="str">
        <f>INICIO!D$5</f>
        <v>HOSPITAL E MATERNIDADE SÃO LUCAS</v>
      </c>
      <c r="F237" s="302" t="str">
        <f>VLOOKUP(G237,FORNECEDOR!$A$1:$B$2500,2,FALSE)</f>
        <v>05.199.870/0001-55</v>
      </c>
      <c r="G237" s="303" t="str">
        <f>CAZUL!E234</f>
        <v>MAXXI DISTRIBUIDORA DE MEDICAMENTOS HOSPITALARES EIRELI</v>
      </c>
      <c r="H237" s="304" t="str">
        <f>VLOOKUP(O237,DESPESAS!A$1:D$5000,2,FALSE)</f>
        <v>02.01</v>
      </c>
      <c r="I237" s="304" t="str">
        <f>VLOOKUP(O237,DESPESAS!A$1:D$2034,3,FALSE)</f>
        <v>MEDICAMENTOS</v>
      </c>
      <c r="J237" s="305">
        <f>CAZUL!F234</f>
        <v>0</v>
      </c>
      <c r="K237" s="306">
        <f>CAZUL!G234</f>
        <v>1875</v>
      </c>
      <c r="L237" s="305">
        <f>CAZUL!H234</f>
        <v>0</v>
      </c>
      <c r="M237" s="299" t="s">
        <v>1261</v>
      </c>
      <c r="N237" s="307"/>
      <c r="O237" s="308" t="str">
        <f>CAZUL!C234</f>
        <v>MEDICAMENTOS</v>
      </c>
    </row>
    <row r="238" spans="1:15" s="309" customFormat="1" ht="20.100000000000001" customHeight="1">
      <c r="A238" s="310">
        <v>550239000008601</v>
      </c>
      <c r="B238" s="299" t="s">
        <v>1260</v>
      </c>
      <c r="C238" s="300" t="str">
        <f>CAZUL!D235</f>
        <v>1/1NF 14830</v>
      </c>
      <c r="D238" s="301" t="str">
        <f>CAZUL!N235</f>
        <v>27/10/2022</v>
      </c>
      <c r="E238" s="299" t="str">
        <f>INICIO!D$5</f>
        <v>HOSPITAL E MATERNIDADE SÃO LUCAS</v>
      </c>
      <c r="F238" s="302" t="str">
        <f>VLOOKUP(G238,FORNECEDOR!$A$1:$B$2500,2,FALSE)</f>
        <v>05.199.870/0001-55</v>
      </c>
      <c r="G238" s="303" t="str">
        <f>CAZUL!E235</f>
        <v>MAXXI DISTRIBUIDORA DE MEDICAMENTOS HOSPITALARES EIRELI</v>
      </c>
      <c r="H238" s="304" t="str">
        <f>VLOOKUP(O238,DESPESAS!A$1:D$5000,2,FALSE)</f>
        <v>02.02</v>
      </c>
      <c r="I238" s="304" t="str">
        <f>VLOOKUP(O238,DESPESAS!A$1:D$2034,3,FALSE)</f>
        <v>MATERIAIS DE CONSUMO</v>
      </c>
      <c r="J238" s="305">
        <f>CAZUL!F235</f>
        <v>0</v>
      </c>
      <c r="K238" s="306">
        <f>CAZUL!G235</f>
        <v>658</v>
      </c>
      <c r="L238" s="305">
        <f>CAZUL!H235</f>
        <v>-313396.63000000024</v>
      </c>
      <c r="M238" s="299" t="s">
        <v>1261</v>
      </c>
      <c r="N238" s="307"/>
      <c r="O238" s="308" t="str">
        <f>CAZUL!C235</f>
        <v>MATERIAL HOSPITALAR</v>
      </c>
    </row>
    <row r="239" spans="1:15" s="309" customFormat="1" ht="20.100000000000001" customHeight="1">
      <c r="A239" s="310">
        <v>550239000008601</v>
      </c>
      <c r="B239" s="299" t="s">
        <v>1260</v>
      </c>
      <c r="C239" s="300" t="str">
        <f>CAZUL!D236</f>
        <v>1/1NF 15051</v>
      </c>
      <c r="D239" s="301" t="str">
        <f>CAZUL!N236</f>
        <v>27/10/2022</v>
      </c>
      <c r="E239" s="299" t="str">
        <f>INICIO!D$5</f>
        <v>HOSPITAL E MATERNIDADE SÃO LUCAS</v>
      </c>
      <c r="F239" s="302" t="str">
        <f>VLOOKUP(G239,FORNECEDOR!$A$1:$B$2500,2,FALSE)</f>
        <v>05.199.870/0001-55</v>
      </c>
      <c r="G239" s="303" t="str">
        <f>CAZUL!E236</f>
        <v>MAXXI DISTRIBUIDORA DE MEDICAMENTOS HOSPITALARES EIRELI</v>
      </c>
      <c r="H239" s="304" t="str">
        <f>VLOOKUP(O239,DESPESAS!A$1:D$5000,2,FALSE)</f>
        <v>02.02</v>
      </c>
      <c r="I239" s="304" t="str">
        <f>VLOOKUP(O239,DESPESAS!A$1:D$2034,3,FALSE)</f>
        <v>MATERIAIS DE CONSUMO</v>
      </c>
      <c r="J239" s="305">
        <f>CAZUL!F236</f>
        <v>0</v>
      </c>
      <c r="K239" s="306">
        <f>CAZUL!G236</f>
        <v>1525.17</v>
      </c>
      <c r="L239" s="305">
        <f>CAZUL!H236</f>
        <v>0</v>
      </c>
      <c r="M239" s="299" t="s">
        <v>1261</v>
      </c>
      <c r="N239" s="307"/>
      <c r="O239" s="308" t="str">
        <f>CAZUL!C236</f>
        <v>MATERIAL HOSPITALAR</v>
      </c>
    </row>
    <row r="240" spans="1:15" s="309" customFormat="1" ht="20.100000000000001" customHeight="1">
      <c r="A240" s="310">
        <v>550239000008601</v>
      </c>
      <c r="B240" s="299" t="s">
        <v>1260</v>
      </c>
      <c r="C240" s="300" t="str">
        <f>CAZUL!D237</f>
        <v>1/1NF 15047</v>
      </c>
      <c r="D240" s="301" t="str">
        <f>CAZUL!N237</f>
        <v>27/10/2022</v>
      </c>
      <c r="E240" s="299" t="str">
        <f>INICIO!D$5</f>
        <v>HOSPITAL E MATERNIDADE SÃO LUCAS</v>
      </c>
      <c r="F240" s="302" t="str">
        <f>VLOOKUP(G240,FORNECEDOR!$A$1:$B$2500,2,FALSE)</f>
        <v>05.199.870/0001-55</v>
      </c>
      <c r="G240" s="303" t="str">
        <f>CAZUL!E237</f>
        <v>MAXXI DISTRIBUIDORA DE MEDICAMENTOS HOSPITALARES EIRELI</v>
      </c>
      <c r="H240" s="304" t="str">
        <f>VLOOKUP(O240,DESPESAS!A$1:D$5000,2,FALSE)</f>
        <v>02.01</v>
      </c>
      <c r="I240" s="304" t="str">
        <f>VLOOKUP(O240,DESPESAS!A$1:D$2034,3,FALSE)</f>
        <v>MEDICAMENTOS</v>
      </c>
      <c r="J240" s="305">
        <f>CAZUL!F237</f>
        <v>0</v>
      </c>
      <c r="K240" s="306">
        <f>CAZUL!G237</f>
        <v>1830</v>
      </c>
      <c r="L240" s="305">
        <f>CAZUL!H237</f>
        <v>-316751.80000000022</v>
      </c>
      <c r="M240" s="299" t="s">
        <v>1261</v>
      </c>
      <c r="N240" s="307"/>
      <c r="O240" s="308" t="str">
        <f>CAZUL!C237</f>
        <v>MEDICAMENTOS</v>
      </c>
    </row>
    <row r="241" spans="1:15" s="309" customFormat="1" ht="20.100000000000001" customHeight="1">
      <c r="A241" s="310">
        <v>102704</v>
      </c>
      <c r="B241" s="299" t="s">
        <v>1260</v>
      </c>
      <c r="C241" s="300" t="str">
        <f>CAZUL!D238</f>
        <v>1/1NF 4487</v>
      </c>
      <c r="D241" s="301" t="str">
        <f>CAZUL!N238</f>
        <v>27/10/2022</v>
      </c>
      <c r="E241" s="299" t="str">
        <f>INICIO!D$5</f>
        <v>HOSPITAL E MATERNIDADE SÃO LUCAS</v>
      </c>
      <c r="F241" s="302" t="str">
        <f>VLOOKUP(G241,FORNECEDOR!$A$1:$B$2500,2,FALSE)</f>
        <v>40.619.828/0001-47</v>
      </c>
      <c r="G241" s="303" t="str">
        <f>CAZUL!E238</f>
        <v>DENTAL CENTRO SUL</v>
      </c>
      <c r="H241" s="304" t="str">
        <f>VLOOKUP(O241,DESPESAS!A$1:D$5000,2,FALSE)</f>
        <v>02.02</v>
      </c>
      <c r="I241" s="304" t="str">
        <f>VLOOKUP(O241,DESPESAS!A$1:D$2034,3,FALSE)</f>
        <v>MATERIAIS DE CONSUMO</v>
      </c>
      <c r="J241" s="305">
        <f>CAZUL!F238</f>
        <v>0</v>
      </c>
      <c r="K241" s="306">
        <f>CAZUL!G238</f>
        <v>1380</v>
      </c>
      <c r="L241" s="305">
        <f>CAZUL!H238</f>
        <v>0</v>
      </c>
      <c r="M241" s="299" t="s">
        <v>1261</v>
      </c>
      <c r="N241" s="307"/>
      <c r="O241" s="308" t="str">
        <f>CAZUL!C238</f>
        <v>MATERIAL HOSPITALAR</v>
      </c>
    </row>
    <row r="242" spans="1:15" s="309" customFormat="1" ht="20.100000000000001" customHeight="1">
      <c r="A242" s="310">
        <v>102705</v>
      </c>
      <c r="B242" s="299" t="s">
        <v>1260</v>
      </c>
      <c r="C242" s="300" t="str">
        <f>CAZUL!D239</f>
        <v>1/1NF 4486</v>
      </c>
      <c r="D242" s="301" t="str">
        <f>CAZUL!N239</f>
        <v>27/10/2022</v>
      </c>
      <c r="E242" s="299" t="str">
        <f>INICIO!D$5</f>
        <v>HOSPITAL E MATERNIDADE SÃO LUCAS</v>
      </c>
      <c r="F242" s="302" t="str">
        <f>VLOOKUP(G242,FORNECEDOR!$A$1:$B$2500,2,FALSE)</f>
        <v>40.619.828/0001-47</v>
      </c>
      <c r="G242" s="303" t="str">
        <f>CAZUL!E239</f>
        <v>DENTAL CENTRO SUL</v>
      </c>
      <c r="H242" s="304" t="str">
        <f>VLOOKUP(O242,DESPESAS!A$1:D$5000,2,FALSE)</f>
        <v>02.01</v>
      </c>
      <c r="I242" s="304" t="str">
        <f>VLOOKUP(O242,DESPESAS!A$1:D$2034,3,FALSE)</f>
        <v>MEDICAMENTOS</v>
      </c>
      <c r="J242" s="305">
        <f>CAZUL!F239</f>
        <v>0</v>
      </c>
      <c r="K242" s="306">
        <f>CAZUL!G239</f>
        <v>943.5</v>
      </c>
      <c r="L242" s="305">
        <f>CAZUL!H239</f>
        <v>-319075.30000000022</v>
      </c>
      <c r="M242" s="299" t="s">
        <v>1261</v>
      </c>
      <c r="N242" s="307"/>
      <c r="O242" s="308" t="str">
        <f>CAZUL!C239</f>
        <v>MEDICAMENTOS</v>
      </c>
    </row>
    <row r="243" spans="1:15" s="309" customFormat="1" ht="20.100000000000001" customHeight="1">
      <c r="A243" s="310">
        <v>102703</v>
      </c>
      <c r="B243" s="299" t="s">
        <v>1260</v>
      </c>
      <c r="C243" s="300" t="str">
        <f>CAZUL!D240</f>
        <v>1/1NF 212750</v>
      </c>
      <c r="D243" s="301" t="str">
        <f>CAZUL!N240</f>
        <v>27/10/2022</v>
      </c>
      <c r="E243" s="299" t="str">
        <f>INICIO!D$5</f>
        <v>HOSPITAL E MATERNIDADE SÃO LUCAS</v>
      </c>
      <c r="F243" s="302" t="str">
        <f>VLOOKUP(G243,FORNECEDOR!$A$1:$B$2500,2,FALSE)</f>
        <v>05.329.222/0001-76</v>
      </c>
      <c r="G243" s="303" t="str">
        <f>CAZUL!E240</f>
        <v>SELLENE MEDICAMENTOS</v>
      </c>
      <c r="H243" s="304" t="str">
        <f>VLOOKUP(O243,DESPESAS!A$1:D$5000,2,FALSE)</f>
        <v>02.02</v>
      </c>
      <c r="I243" s="304" t="str">
        <f>VLOOKUP(O243,DESPESAS!A$1:D$2034,3,FALSE)</f>
        <v>MATERIAIS DE CONSUMO</v>
      </c>
      <c r="J243" s="305">
        <f>CAZUL!F240</f>
        <v>0</v>
      </c>
      <c r="K243" s="306">
        <f>CAZUL!G240</f>
        <v>773.04</v>
      </c>
      <c r="L243" s="305">
        <f>CAZUL!H240</f>
        <v>-319848.3400000002</v>
      </c>
      <c r="M243" s="299" t="s">
        <v>1261</v>
      </c>
      <c r="N243" s="307"/>
      <c r="O243" s="308" t="str">
        <f>CAZUL!C240</f>
        <v>MATERIAL HOSPITALAR</v>
      </c>
    </row>
    <row r="244" spans="1:15" s="309" customFormat="1" ht="20.100000000000001" customHeight="1">
      <c r="A244" s="310">
        <v>102701</v>
      </c>
      <c r="B244" s="299" t="s">
        <v>1260</v>
      </c>
      <c r="C244" s="300" t="str">
        <f>CAZUL!D241</f>
        <v>1/2NF 166598</v>
      </c>
      <c r="D244" s="301" t="str">
        <f>CAZUL!N241</f>
        <v>27/10/2022</v>
      </c>
      <c r="E244" s="299" t="str">
        <f>INICIO!D$5</f>
        <v>HOSPITAL E MATERNIDADE SÃO LUCAS</v>
      </c>
      <c r="F244" s="302" t="str">
        <f>VLOOKUP(G244,FORNECEDOR!$A$1:$B$2500,2,FALSE)</f>
        <v>12.882.932/0001-94</v>
      </c>
      <c r="G244" s="303" t="str">
        <f>CAZUL!E241</f>
        <v>EXOMED COMERCIO ATACADISTA DE MEDICAMENTOS LTDA</v>
      </c>
      <c r="H244" s="304" t="str">
        <f>VLOOKUP(O244,DESPESAS!A$1:D$5000,2,FALSE)</f>
        <v>02.02</v>
      </c>
      <c r="I244" s="304" t="str">
        <f>VLOOKUP(O244,DESPESAS!A$1:D$2034,3,FALSE)</f>
        <v>MATERIAIS DE CONSUMO</v>
      </c>
      <c r="J244" s="305">
        <f>CAZUL!F241</f>
        <v>0</v>
      </c>
      <c r="K244" s="306">
        <f>CAZUL!G241</f>
        <v>692.03</v>
      </c>
      <c r="L244" s="305">
        <f>CAZUL!H241</f>
        <v>-320540.37000000023</v>
      </c>
      <c r="M244" s="299" t="s">
        <v>1261</v>
      </c>
      <c r="N244" s="307"/>
      <c r="O244" s="308" t="str">
        <f>CAZUL!C241</f>
        <v>MATERIAL HOSPITALAR</v>
      </c>
    </row>
    <row r="245" spans="1:15" s="309" customFormat="1" ht="20.100000000000001" customHeight="1">
      <c r="A245" s="310">
        <v>102702</v>
      </c>
      <c r="B245" s="299" t="s">
        <v>1260</v>
      </c>
      <c r="C245" s="300" t="str">
        <f>CAZUL!D242</f>
        <v>1/1NF 166695</v>
      </c>
      <c r="D245" s="301" t="str">
        <f>CAZUL!N242</f>
        <v>27/10/2022</v>
      </c>
      <c r="E245" s="299" t="str">
        <f>INICIO!D$5</f>
        <v>HOSPITAL E MATERNIDADE SÃO LUCAS</v>
      </c>
      <c r="F245" s="302" t="str">
        <f>VLOOKUP(G245,FORNECEDOR!$A$1:$B$2500,2,FALSE)</f>
        <v>12.882.932/0001-94</v>
      </c>
      <c r="G245" s="303" t="str">
        <f>CAZUL!E242</f>
        <v>EXOMED COMERCIO ATACADISTA DE MEDICAMENTOS LTDA</v>
      </c>
      <c r="H245" s="304" t="str">
        <f>VLOOKUP(O245,DESPESAS!A$1:D$5000,2,FALSE)</f>
        <v>02.01</v>
      </c>
      <c r="I245" s="304" t="str">
        <f>VLOOKUP(O245,DESPESAS!A$1:D$2034,3,FALSE)</f>
        <v>MEDICAMENTOS</v>
      </c>
      <c r="J245" s="305">
        <f>CAZUL!F242</f>
        <v>0</v>
      </c>
      <c r="K245" s="306">
        <f>CAZUL!G242</f>
        <v>780.3</v>
      </c>
      <c r="L245" s="305">
        <f>CAZUL!H242</f>
        <v>-321320.67000000022</v>
      </c>
      <c r="M245" s="299" t="s">
        <v>1261</v>
      </c>
      <c r="N245" s="307"/>
      <c r="O245" s="308" t="str">
        <f>CAZUL!C242</f>
        <v>MEDICAMENTOS</v>
      </c>
    </row>
    <row r="246" spans="1:15" s="309" customFormat="1" ht="20.100000000000001" customHeight="1">
      <c r="A246" s="310">
        <v>550239000008601</v>
      </c>
      <c r="B246" s="299" t="s">
        <v>1260</v>
      </c>
      <c r="C246" s="300" t="str">
        <f>CAZUL!D243</f>
        <v>1/2NF 13905</v>
      </c>
      <c r="D246" s="301" t="str">
        <f>CAZUL!N243</f>
        <v>27/10/2022</v>
      </c>
      <c r="E246" s="299" t="str">
        <f>INICIO!D$5</f>
        <v>HOSPITAL E MATERNIDADE SÃO LUCAS</v>
      </c>
      <c r="F246" s="302" t="str">
        <f>VLOOKUP(G246,FORNECEDOR!$A$1:$B$2500,2,FALSE)</f>
        <v>05.199.870/0001-55</v>
      </c>
      <c r="G246" s="303" t="str">
        <f>CAZUL!E243</f>
        <v>MAXXI DISTRIBUIDORA DE MEDICAMENTOS HOSPITALARES EIRELI</v>
      </c>
      <c r="H246" s="304" t="str">
        <f>VLOOKUP(O246,DESPESAS!A$1:D$5000,2,FALSE)</f>
        <v>02.02</v>
      </c>
      <c r="I246" s="304" t="str">
        <f>VLOOKUP(O246,DESPESAS!A$1:D$2034,3,FALSE)</f>
        <v>MATERIAIS DE CONSUMO</v>
      </c>
      <c r="J246" s="305">
        <f>CAZUL!F243</f>
        <v>0</v>
      </c>
      <c r="K246" s="306">
        <f>CAZUL!G243</f>
        <v>52.5</v>
      </c>
      <c r="L246" s="305">
        <f>CAZUL!H243</f>
        <v>0</v>
      </c>
      <c r="M246" s="299" t="s">
        <v>1261</v>
      </c>
      <c r="N246" s="307"/>
      <c r="O246" s="308" t="str">
        <f>CAZUL!C243</f>
        <v>MATERIAL HOSPITALAR</v>
      </c>
    </row>
    <row r="247" spans="1:15" s="309" customFormat="1" ht="20.100000000000001" customHeight="1">
      <c r="A247" s="310">
        <v>550239000008601</v>
      </c>
      <c r="B247" s="299" t="s">
        <v>1260</v>
      </c>
      <c r="C247" s="300" t="str">
        <f>CAZUL!D244</f>
        <v>2/2NF 13905</v>
      </c>
      <c r="D247" s="301" t="str">
        <f>CAZUL!N244</f>
        <v>27/10/2022</v>
      </c>
      <c r="E247" s="299" t="str">
        <f>INICIO!D$5</f>
        <v>HOSPITAL E MATERNIDADE SÃO LUCAS</v>
      </c>
      <c r="F247" s="302" t="str">
        <f>VLOOKUP(G247,FORNECEDOR!$A$1:$B$2500,2,FALSE)</f>
        <v>05.199.870/0001-55</v>
      </c>
      <c r="G247" s="303" t="str">
        <f>CAZUL!E244</f>
        <v>MAXXI DISTRIBUIDORA DE MEDICAMENTOS HOSPITALARES EIRELI</v>
      </c>
      <c r="H247" s="304" t="str">
        <f>VLOOKUP(O247,DESPESAS!A$1:D$5000,2,FALSE)</f>
        <v>02.01</v>
      </c>
      <c r="I247" s="304" t="str">
        <f>VLOOKUP(O247,DESPESAS!A$1:D$2034,3,FALSE)</f>
        <v>MEDICAMENTOS</v>
      </c>
      <c r="J247" s="305">
        <f>CAZUL!F244</f>
        <v>0</v>
      </c>
      <c r="K247" s="306">
        <f>CAZUL!G244</f>
        <v>700.78</v>
      </c>
      <c r="L247" s="305">
        <f>CAZUL!H244</f>
        <v>-322073.95000000024</v>
      </c>
      <c r="M247" s="299" t="s">
        <v>1261</v>
      </c>
      <c r="N247" s="307"/>
      <c r="O247" s="308" t="str">
        <f>CAZUL!C244</f>
        <v>MEDICAMENTOS</v>
      </c>
    </row>
    <row r="248" spans="1:15" s="309" customFormat="1" ht="20.100000000000001" customHeight="1">
      <c r="A248" s="343">
        <v>553515000013622</v>
      </c>
      <c r="B248" s="299" t="s">
        <v>1260</v>
      </c>
      <c r="C248" s="300" t="str">
        <f>CAZUL!D245</f>
        <v>1/1NF 26605</v>
      </c>
      <c r="D248" s="301" t="str">
        <f>CAZUL!N245</f>
        <v>27/10/2022</v>
      </c>
      <c r="E248" s="299" t="str">
        <f>INICIO!D$5</f>
        <v>HOSPITAL E MATERNIDADE SÃO LUCAS</v>
      </c>
      <c r="F248" s="302" t="str">
        <f>VLOOKUP(G248,FORNECEDOR!$A$1:$B$2500,2,FALSE)</f>
        <v>16.902.612/0001-00</v>
      </c>
      <c r="G248" s="303" t="str">
        <f>CAZUL!E245</f>
        <v>DISTRIMEDICA COMER. PROD. MED. ODONT. LTDA</v>
      </c>
      <c r="H248" s="304" t="str">
        <f>VLOOKUP(O248,DESPESAS!A$1:D$5000,2,FALSE)</f>
        <v>02.01</v>
      </c>
      <c r="I248" s="304" t="str">
        <f>VLOOKUP(O248,DESPESAS!A$1:D$2034,3,FALSE)</f>
        <v>MEDICAMENTOS</v>
      </c>
      <c r="J248" s="305">
        <f>CAZUL!F245</f>
        <v>0</v>
      </c>
      <c r="K248" s="306">
        <f>CAZUL!G245</f>
        <v>541</v>
      </c>
      <c r="L248" s="305">
        <f>CAZUL!H245</f>
        <v>0</v>
      </c>
      <c r="M248" s="299" t="s">
        <v>1261</v>
      </c>
      <c r="N248" s="307"/>
      <c r="O248" s="308" t="str">
        <f>CAZUL!C245</f>
        <v>MEDICAMENTOS</v>
      </c>
    </row>
    <row r="249" spans="1:15" s="309" customFormat="1" ht="20.100000000000001" customHeight="1">
      <c r="A249" s="343">
        <v>553515000013622</v>
      </c>
      <c r="B249" s="299" t="s">
        <v>1260</v>
      </c>
      <c r="C249" s="300" t="str">
        <f>CAZUL!D246</f>
        <v>1/1NF 26613</v>
      </c>
      <c r="D249" s="301" t="str">
        <f>CAZUL!N246</f>
        <v>27/10/2022</v>
      </c>
      <c r="E249" s="299" t="str">
        <f>INICIO!D$5</f>
        <v>HOSPITAL E MATERNIDADE SÃO LUCAS</v>
      </c>
      <c r="F249" s="302" t="str">
        <f>VLOOKUP(G249,FORNECEDOR!$A$1:$B$2500,2,FALSE)</f>
        <v>16.902.612/0001-00</v>
      </c>
      <c r="G249" s="303" t="str">
        <f>CAZUL!E246</f>
        <v>DISTRIMEDICA COMER. PROD. MED. ODONT. LTDA</v>
      </c>
      <c r="H249" s="304" t="str">
        <f>VLOOKUP(O249,DESPESAS!A$1:D$5000,2,FALSE)</f>
        <v>02.02</v>
      </c>
      <c r="I249" s="304" t="str">
        <f>VLOOKUP(O249,DESPESAS!A$1:D$2034,3,FALSE)</f>
        <v>MATERIAIS DE CONSUMO</v>
      </c>
      <c r="J249" s="305">
        <f>CAZUL!F246</f>
        <v>0</v>
      </c>
      <c r="K249" s="306">
        <f>CAZUL!G246</f>
        <v>1770</v>
      </c>
      <c r="L249" s="305">
        <f>CAZUL!H246</f>
        <v>0</v>
      </c>
      <c r="M249" s="299" t="s">
        <v>1261</v>
      </c>
      <c r="N249" s="307"/>
      <c r="O249" s="308" t="str">
        <f>CAZUL!C246</f>
        <v>MATERIAL HOSPITALAR</v>
      </c>
    </row>
    <row r="250" spans="1:15" s="309" customFormat="1" ht="20.100000000000001" customHeight="1">
      <c r="A250" s="343">
        <v>553515000013622</v>
      </c>
      <c r="B250" s="299" t="s">
        <v>1260</v>
      </c>
      <c r="C250" s="300" t="str">
        <f>CAZUL!D247</f>
        <v>1/1NF 26619</v>
      </c>
      <c r="D250" s="301" t="str">
        <f>CAZUL!N247</f>
        <v>27/10/2022</v>
      </c>
      <c r="E250" s="299" t="str">
        <f>INICIO!D$5</f>
        <v>HOSPITAL E MATERNIDADE SÃO LUCAS</v>
      </c>
      <c r="F250" s="302" t="str">
        <f>VLOOKUP(G250,FORNECEDOR!$A$1:$B$2500,2,FALSE)</f>
        <v>16.902.612/0001-00</v>
      </c>
      <c r="G250" s="303" t="str">
        <f>CAZUL!E247</f>
        <v>DISTRIMEDICA COMER. PROD. MED. ODONT. LTDA</v>
      </c>
      <c r="H250" s="304" t="str">
        <f>VLOOKUP(O250,DESPESAS!A$1:D$5000,2,FALSE)</f>
        <v>02.02</v>
      </c>
      <c r="I250" s="304" t="str">
        <f>VLOOKUP(O250,DESPESAS!A$1:D$2034,3,FALSE)</f>
        <v>MATERIAIS DE CONSUMO</v>
      </c>
      <c r="J250" s="305">
        <f>CAZUL!F247</f>
        <v>0</v>
      </c>
      <c r="K250" s="306">
        <f>CAZUL!G247</f>
        <v>803</v>
      </c>
      <c r="L250" s="305">
        <f>CAZUL!H247</f>
        <v>0</v>
      </c>
      <c r="M250" s="299" t="s">
        <v>1261</v>
      </c>
      <c r="N250" s="307"/>
      <c r="O250" s="308" t="str">
        <f>CAZUL!C247</f>
        <v>MATERIAL HOSPITALAR</v>
      </c>
    </row>
    <row r="251" spans="1:15" s="309" customFormat="1" ht="20.100000000000001" customHeight="1">
      <c r="A251" s="310">
        <v>102706</v>
      </c>
      <c r="B251" s="299" t="s">
        <v>1260</v>
      </c>
      <c r="C251" s="300" t="str">
        <f>CAZUL!D248</f>
        <v>1/1NF 49773</v>
      </c>
      <c r="D251" s="301" t="str">
        <f>CAZUL!N248</f>
        <v>27/10/2022</v>
      </c>
      <c r="E251" s="299" t="str">
        <f>INICIO!D$5</f>
        <v>HOSPITAL E MATERNIDADE SÃO LUCAS</v>
      </c>
      <c r="F251" s="302" t="str">
        <f>VLOOKUP(G251,FORNECEDOR!$A$1:$B$2500,2,FALSE)</f>
        <v>04.288.424/0001-54</v>
      </c>
      <c r="G251" s="303" t="str">
        <f>CAZUL!E248</f>
        <v>KAIROZ COMERCIO E REPRESENTACAO LTDA</v>
      </c>
      <c r="H251" s="304" t="str">
        <f>VLOOKUP(O251,DESPESAS!A$1:D$5000,2,FALSE)</f>
        <v>02.06</v>
      </c>
      <c r="I251" s="304" t="str">
        <f>VLOOKUP(O251,DESPESAS!A$1:D$2034,3,FALSE)</f>
        <v>MATERIAIS DE LIMPEZA</v>
      </c>
      <c r="J251" s="305">
        <f>CAZUL!F248</f>
        <v>0</v>
      </c>
      <c r="K251" s="306">
        <f>CAZUL!G248</f>
        <v>10744.5</v>
      </c>
      <c r="L251" s="305">
        <f>CAZUL!H248</f>
        <v>0</v>
      </c>
      <c r="M251" s="299" t="s">
        <v>1261</v>
      </c>
      <c r="N251" s="307"/>
      <c r="O251" s="308" t="str">
        <f>CAZUL!C248</f>
        <v>MATERIAIS DE LIMPEZA E HIGIENE</v>
      </c>
    </row>
    <row r="252" spans="1:15" s="309" customFormat="1" ht="20.100000000000001" customHeight="1">
      <c r="A252" s="310">
        <v>102707</v>
      </c>
      <c r="B252" s="299" t="s">
        <v>1260</v>
      </c>
      <c r="C252" s="300" t="str">
        <f>CAZUL!D249</f>
        <v>1/1NF 16862</v>
      </c>
      <c r="D252" s="301" t="str">
        <f>CAZUL!N249</f>
        <v>27/10/2022</v>
      </c>
      <c r="E252" s="299" t="str">
        <f>INICIO!D$5</f>
        <v>HOSPITAL E MATERNIDADE SÃO LUCAS</v>
      </c>
      <c r="F252" s="302" t="str">
        <f>VLOOKUP(G252,FORNECEDOR!$A$1:$B$2500,2,FALSE)</f>
        <v>28.358.623/0001-50</v>
      </c>
      <c r="G252" s="303" t="str">
        <f>CAZUL!E249</f>
        <v>PEDRO VICTOR F SILVA</v>
      </c>
      <c r="H252" s="304" t="str">
        <f>VLOOKUP(O252,DESPESAS!A$1:D$5000,2,FALSE)</f>
        <v>02.06</v>
      </c>
      <c r="I252" s="304" t="str">
        <f>VLOOKUP(O252,DESPESAS!A$1:D$2034,3,FALSE)</f>
        <v>MATERIAIS DE LIMPEZA</v>
      </c>
      <c r="J252" s="305">
        <f>CAZUL!F249</f>
        <v>0</v>
      </c>
      <c r="K252" s="306">
        <f>CAZUL!G249</f>
        <v>6987.71</v>
      </c>
      <c r="L252" s="305">
        <f>CAZUL!H249</f>
        <v>0</v>
      </c>
      <c r="M252" s="299" t="s">
        <v>1261</v>
      </c>
      <c r="N252" s="307"/>
      <c r="O252" s="308" t="str">
        <f>CAZUL!C249</f>
        <v>MATERIAIS DE LIMPEZA E HIGIENE</v>
      </c>
    </row>
    <row r="253" spans="1:15" s="309" customFormat="1" ht="20.100000000000001" customHeight="1">
      <c r="A253" s="310">
        <v>102708</v>
      </c>
      <c r="B253" s="299" t="s">
        <v>1260</v>
      </c>
      <c r="C253" s="300" t="str">
        <f>CAZUL!D250</f>
        <v>1/1NF 16863</v>
      </c>
      <c r="D253" s="301" t="str">
        <f>CAZUL!N250</f>
        <v>27/10/2022</v>
      </c>
      <c r="E253" s="299" t="str">
        <f>INICIO!D$5</f>
        <v>HOSPITAL E MATERNIDADE SÃO LUCAS</v>
      </c>
      <c r="F253" s="302" t="str">
        <f>VLOOKUP(G253,FORNECEDOR!$A$1:$B$2500,2,FALSE)</f>
        <v>28.358.623/0001-50</v>
      </c>
      <c r="G253" s="303" t="str">
        <f>CAZUL!E250</f>
        <v>PEDRO VICTOR F SILVA</v>
      </c>
      <c r="H253" s="304" t="str">
        <f>VLOOKUP(O253,DESPESAS!A$1:D$5000,2,FALSE)</f>
        <v>02.06</v>
      </c>
      <c r="I253" s="304" t="str">
        <f>VLOOKUP(O253,DESPESAS!A$1:D$2034,3,FALSE)</f>
        <v>MATERIAIS DE LIMPEZA</v>
      </c>
      <c r="J253" s="305">
        <f>CAZUL!F250</f>
        <v>0</v>
      </c>
      <c r="K253" s="306">
        <f>CAZUL!G250</f>
        <v>1785.72</v>
      </c>
      <c r="L253" s="305">
        <f>CAZUL!H250</f>
        <v>0</v>
      </c>
      <c r="M253" s="299" t="s">
        <v>1261</v>
      </c>
      <c r="N253" s="307"/>
      <c r="O253" s="308" t="str">
        <f>CAZUL!C250</f>
        <v>MATERIAIS DE LIMPEZA E HIGIENE</v>
      </c>
    </row>
    <row r="254" spans="1:15" s="309" customFormat="1" ht="20.100000000000001" customHeight="1">
      <c r="A254" s="310">
        <v>553546000104135</v>
      </c>
      <c r="B254" s="299" t="s">
        <v>1260</v>
      </c>
      <c r="C254" s="300" t="str">
        <f>CAZUL!D251</f>
        <v>NF 3352</v>
      </c>
      <c r="D254" s="301" t="str">
        <f>CAZUL!N251</f>
        <v>27/10/2022</v>
      </c>
      <c r="E254" s="299" t="str">
        <f>INICIO!D$5</f>
        <v>HOSPITAL E MATERNIDADE SÃO LUCAS</v>
      </c>
      <c r="F254" s="302" t="str">
        <f>VLOOKUP(G254,FORNECEDOR!$A$1:$B$2500,2,FALSE)</f>
        <v>21.152.532/0001-14</v>
      </c>
      <c r="G254" s="303" t="str">
        <f>CAZUL!E251</f>
        <v>I9 DISTRIBUICAO E COMERCIO LTDA</v>
      </c>
      <c r="H254" s="304" t="str">
        <f>VLOOKUP(O254,DESPESAS!A$1:D$5000,2,FALSE)</f>
        <v>02.01</v>
      </c>
      <c r="I254" s="304" t="str">
        <f>VLOOKUP(O254,DESPESAS!A$1:D$2034,3,FALSE)</f>
        <v>MEDICAMENTOS</v>
      </c>
      <c r="J254" s="305">
        <f>CAZUL!F251</f>
        <v>0</v>
      </c>
      <c r="K254" s="306">
        <f>CAZUL!G251</f>
        <v>18366.419999999998</v>
      </c>
      <c r="L254" s="305">
        <f>CAZUL!H251</f>
        <v>0</v>
      </c>
      <c r="M254" s="299" t="s">
        <v>1261</v>
      </c>
      <c r="N254" s="307"/>
      <c r="O254" s="308" t="str">
        <f>CAZUL!C251</f>
        <v>MEDICAMENTOS</v>
      </c>
    </row>
    <row r="255" spans="1:15" s="309" customFormat="1" ht="20.100000000000001" customHeight="1">
      <c r="A255" s="310">
        <v>553546000104135</v>
      </c>
      <c r="B255" s="299" t="s">
        <v>1260</v>
      </c>
      <c r="C255" s="300" t="str">
        <f>CAZUL!D252</f>
        <v>NF 3355</v>
      </c>
      <c r="D255" s="301" t="str">
        <f>CAZUL!N252</f>
        <v>27/10/2022</v>
      </c>
      <c r="E255" s="299" t="str">
        <f>INICIO!D$5</f>
        <v>HOSPITAL E MATERNIDADE SÃO LUCAS</v>
      </c>
      <c r="F255" s="302" t="str">
        <f>VLOOKUP(G255,FORNECEDOR!$A$1:$B$2500,2,FALSE)</f>
        <v>21.152.532/0001-14</v>
      </c>
      <c r="G255" s="303" t="str">
        <f>CAZUL!E252</f>
        <v>I9 DISTRIBUICAO E COMERCIO LTDA</v>
      </c>
      <c r="H255" s="304" t="str">
        <f>VLOOKUP(O255,DESPESAS!A$1:D$5000,2,FALSE)</f>
        <v>02.02</v>
      </c>
      <c r="I255" s="304" t="str">
        <f>VLOOKUP(O255,DESPESAS!A$1:D$2034,3,FALSE)</f>
        <v>MATERIAIS DE CONSUMO</v>
      </c>
      <c r="J255" s="305">
        <f>CAZUL!F252</f>
        <v>0</v>
      </c>
      <c r="K255" s="306">
        <f>CAZUL!G252</f>
        <v>2690.17</v>
      </c>
      <c r="L255" s="305">
        <f>CAZUL!H252</f>
        <v>0</v>
      </c>
      <c r="M255" s="299" t="s">
        <v>1261</v>
      </c>
      <c r="N255" s="307"/>
      <c r="O255" s="308" t="str">
        <f>CAZUL!C252</f>
        <v>MATERIAL HOSPITALAR</v>
      </c>
    </row>
    <row r="256" spans="1:15" s="309" customFormat="1" ht="20.100000000000001" customHeight="1">
      <c r="A256" s="310">
        <v>553546000104135</v>
      </c>
      <c r="B256" s="299" t="s">
        <v>1260</v>
      </c>
      <c r="C256" s="300" t="str">
        <f>CAZUL!D253</f>
        <v>NF 3353</v>
      </c>
      <c r="D256" s="301" t="str">
        <f>CAZUL!N253</f>
        <v>27/10/2022</v>
      </c>
      <c r="E256" s="299" t="str">
        <f>INICIO!D$5</f>
        <v>HOSPITAL E MATERNIDADE SÃO LUCAS</v>
      </c>
      <c r="F256" s="302" t="str">
        <f>VLOOKUP(G256,FORNECEDOR!$A$1:$B$2500,2,FALSE)</f>
        <v>21.152.532/0001-14</v>
      </c>
      <c r="G256" s="303" t="str">
        <f>CAZUL!E253</f>
        <v>I9 DISTRIBUICAO E COMERCIO LTDA</v>
      </c>
      <c r="H256" s="304" t="str">
        <f>VLOOKUP(O256,DESPESAS!A$1:D$5000,2,FALSE)</f>
        <v>02.01</v>
      </c>
      <c r="I256" s="304" t="str">
        <f>VLOOKUP(O256,DESPESAS!A$1:D$2034,3,FALSE)</f>
        <v>MEDICAMENTOS</v>
      </c>
      <c r="J256" s="305">
        <f>CAZUL!F253</f>
        <v>0</v>
      </c>
      <c r="K256" s="306">
        <f>CAZUL!G253</f>
        <v>2924</v>
      </c>
      <c r="L256" s="305">
        <f>CAZUL!H253</f>
        <v>0</v>
      </c>
      <c r="M256" s="299" t="s">
        <v>1261</v>
      </c>
      <c r="N256" s="307"/>
      <c r="O256" s="308" t="str">
        <f>CAZUL!C253</f>
        <v>MEDICAMENTOS</v>
      </c>
    </row>
    <row r="257" spans="1:15" s="309" customFormat="1" ht="20.100000000000001" customHeight="1">
      <c r="A257" s="310">
        <v>552811000123948</v>
      </c>
      <c r="B257" s="299" t="s">
        <v>1260</v>
      </c>
      <c r="C257" s="300" t="str">
        <f>CAZUL!D254</f>
        <v>NF 146921</v>
      </c>
      <c r="D257" s="301" t="str">
        <f>CAZUL!N254</f>
        <v>27/10/2022</v>
      </c>
      <c r="E257" s="299" t="str">
        <f>INICIO!D$5</f>
        <v>HOSPITAL E MATERNIDADE SÃO LUCAS</v>
      </c>
      <c r="F257" s="302" t="str">
        <f>VLOOKUP(G257,FORNECEDOR!$A$1:$B$2500,2,FALSE)</f>
        <v>08.674.752/0001-40</v>
      </c>
      <c r="G257" s="303" t="str">
        <f>CAZUL!E254</f>
        <v>CIRURGICA MONTEBELLO LTDA 140</v>
      </c>
      <c r="H257" s="304" t="str">
        <f>VLOOKUP(O257,DESPESAS!A$1:D$5000,2,FALSE)</f>
        <v>02.01</v>
      </c>
      <c r="I257" s="304" t="str">
        <f>VLOOKUP(O257,DESPESAS!A$1:D$2034,3,FALSE)</f>
        <v>MEDICAMENTOS</v>
      </c>
      <c r="J257" s="305">
        <f>CAZUL!F254</f>
        <v>0</v>
      </c>
      <c r="K257" s="306">
        <f>CAZUL!G254</f>
        <v>15995.91</v>
      </c>
      <c r="L257" s="305">
        <f>CAZUL!H254</f>
        <v>0</v>
      </c>
      <c r="M257" s="299" t="s">
        <v>1261</v>
      </c>
      <c r="N257" s="307"/>
      <c r="O257" s="308" t="str">
        <f>CAZUL!C254</f>
        <v>MEDICAMENTOS</v>
      </c>
    </row>
    <row r="258" spans="1:15" s="309" customFormat="1" ht="20.100000000000001" customHeight="1">
      <c r="A258" s="310">
        <v>551836000323948</v>
      </c>
      <c r="B258" s="299" t="s">
        <v>1260</v>
      </c>
      <c r="C258" s="300" t="str">
        <f>CAZUL!D255</f>
        <v>NF 17623</v>
      </c>
      <c r="D258" s="301" t="str">
        <f>CAZUL!N255</f>
        <v>27/10/2022</v>
      </c>
      <c r="E258" s="299" t="str">
        <f>INICIO!D$5</f>
        <v>HOSPITAL E MATERNIDADE SÃO LUCAS</v>
      </c>
      <c r="F258" s="302" t="str">
        <f>VLOOKUP(G258,FORNECEDOR!$A$1:$B$2500,2,FALSE)</f>
        <v>08.674.752/0003-01</v>
      </c>
      <c r="G258" s="303" t="str">
        <f>CAZUL!E255</f>
        <v>CIRURGICA MONTEBELLO LTDA 301</v>
      </c>
      <c r="H258" s="304" t="str">
        <f>VLOOKUP(O258,DESPESAS!A$1:D$5000,2,FALSE)</f>
        <v>02.02</v>
      </c>
      <c r="I258" s="304" t="str">
        <f>VLOOKUP(O258,DESPESAS!A$1:D$2034,3,FALSE)</f>
        <v>MATERIAIS DE CONSUMO</v>
      </c>
      <c r="J258" s="305">
        <f>CAZUL!F255</f>
        <v>0</v>
      </c>
      <c r="K258" s="306">
        <f>CAZUL!G255</f>
        <v>6959.1</v>
      </c>
      <c r="L258" s="305">
        <f>CAZUL!H255</f>
        <v>0</v>
      </c>
      <c r="M258" s="299" t="s">
        <v>1261</v>
      </c>
      <c r="N258" s="307"/>
      <c r="O258" s="308" t="str">
        <f>CAZUL!C255</f>
        <v>MATERIAL HOSPITALAR</v>
      </c>
    </row>
    <row r="259" spans="1:15" s="309" customFormat="1" ht="20.100000000000001" customHeight="1">
      <c r="A259" s="310">
        <v>612811000123948</v>
      </c>
      <c r="B259" s="299" t="s">
        <v>1260</v>
      </c>
      <c r="C259" s="300" t="str">
        <f>CAZUL!D256</f>
        <v>NF 146964</v>
      </c>
      <c r="D259" s="301" t="str">
        <f>CAZUL!N256</f>
        <v>27/10/2022</v>
      </c>
      <c r="E259" s="299" t="str">
        <f>INICIO!D$5</f>
        <v>HOSPITAL E MATERNIDADE SÃO LUCAS</v>
      </c>
      <c r="F259" s="302" t="str">
        <f>VLOOKUP(G259,FORNECEDOR!$A$1:$B$2500,2,FALSE)</f>
        <v>08.674.752/0001-40</v>
      </c>
      <c r="G259" s="303" t="str">
        <f>CAZUL!E256</f>
        <v>CIRURGICA MONTEBELLO LTDA 140</v>
      </c>
      <c r="H259" s="304" t="str">
        <f>VLOOKUP(O259,DESPESAS!A$1:D$5000,2,FALSE)</f>
        <v>02.02</v>
      </c>
      <c r="I259" s="304" t="str">
        <f>VLOOKUP(O259,DESPESAS!A$1:D$2034,3,FALSE)</f>
        <v>MATERIAIS DE CONSUMO</v>
      </c>
      <c r="J259" s="305">
        <f>CAZUL!F256</f>
        <v>0</v>
      </c>
      <c r="K259" s="306">
        <f>CAZUL!G256</f>
        <v>10563.12</v>
      </c>
      <c r="L259" s="305">
        <f>CAZUL!H256</f>
        <v>0</v>
      </c>
      <c r="M259" s="299" t="s">
        <v>1261</v>
      </c>
      <c r="N259" s="307"/>
      <c r="O259" s="308" t="str">
        <f>CAZUL!C256</f>
        <v>MATERIAL HOSPITALAR</v>
      </c>
    </row>
    <row r="260" spans="1:15" s="309" customFormat="1" ht="20.100000000000001" customHeight="1">
      <c r="A260" s="310">
        <v>833001100263250</v>
      </c>
      <c r="B260" s="299" t="s">
        <v>1260</v>
      </c>
      <c r="C260" s="300" t="str">
        <f>CAZUL!D257</f>
        <v>TARIFAS BANCÁRIAS</v>
      </c>
      <c r="D260" s="301" t="str">
        <f>CAZUL!N257</f>
        <v>27/10/2022</v>
      </c>
      <c r="E260" s="299" t="str">
        <f>INICIO!D$5</f>
        <v>HOSPITAL E MATERNIDADE SÃO LUCAS</v>
      </c>
      <c r="F260" s="302" t="str">
        <f>VLOOKUP(G260,FORNECEDOR!$A$1:$B$2500,2,FALSE)</f>
        <v>00.000.000/0001-91</v>
      </c>
      <c r="G260" s="303" t="str">
        <f>CAZUL!E257</f>
        <v>BANCO DO BRASIL</v>
      </c>
      <c r="H260" s="304" t="str">
        <f>VLOOKUP(O260,DESPESAS!A$1:D$5000,2,FALSE)</f>
        <v>04.07</v>
      </c>
      <c r="I260" s="304" t="str">
        <f>VLOOKUP(O260,DESPESAS!A$1:D$2034,3,FALSE)</f>
        <v>TARIFAS BANCARIAS</v>
      </c>
      <c r="J260" s="305">
        <f>CAZUL!F257</f>
        <v>0</v>
      </c>
      <c r="K260" s="306">
        <f>CAZUL!G257</f>
        <v>11</v>
      </c>
      <c r="L260" s="305">
        <f>CAZUL!H257</f>
        <v>0</v>
      </c>
      <c r="M260" s="299" t="s">
        <v>1261</v>
      </c>
      <c r="N260" s="307"/>
      <c r="O260" s="308" t="str">
        <f>CAZUL!C257</f>
        <v>TARIFAS BANCÁRIAS</v>
      </c>
    </row>
    <row r="261" spans="1:15" s="309" customFormat="1" ht="20.100000000000001" customHeight="1">
      <c r="A261" s="310">
        <v>833001100263251</v>
      </c>
      <c r="B261" s="299" t="s">
        <v>1260</v>
      </c>
      <c r="C261" s="300" t="str">
        <f>CAZUL!D258</f>
        <v>TARIFAS BANCÁRIAS</v>
      </c>
      <c r="D261" s="301" t="str">
        <f>CAZUL!N258</f>
        <v>27/10/2022</v>
      </c>
      <c r="E261" s="299" t="str">
        <f>INICIO!D$5</f>
        <v>HOSPITAL E MATERNIDADE SÃO LUCAS</v>
      </c>
      <c r="F261" s="302" t="str">
        <f>VLOOKUP(G261,FORNECEDOR!$A$1:$B$2500,2,FALSE)</f>
        <v>00.000.000/0001-91</v>
      </c>
      <c r="G261" s="303" t="str">
        <f>CAZUL!E258</f>
        <v>BANCO DO BRASIL</v>
      </c>
      <c r="H261" s="304" t="str">
        <f>VLOOKUP(O261,DESPESAS!A$1:D$5000,2,FALSE)</f>
        <v>04.07</v>
      </c>
      <c r="I261" s="304" t="str">
        <f>VLOOKUP(O261,DESPESAS!A$1:D$2034,3,FALSE)</f>
        <v>TARIFAS BANCARIAS</v>
      </c>
      <c r="J261" s="305">
        <f>CAZUL!F258</f>
        <v>0</v>
      </c>
      <c r="K261" s="306">
        <f>CAZUL!G258</f>
        <v>11</v>
      </c>
      <c r="L261" s="305">
        <f>CAZUL!H258</f>
        <v>0</v>
      </c>
      <c r="M261" s="299" t="s">
        <v>1261</v>
      </c>
      <c r="N261" s="307"/>
      <c r="O261" s="308" t="str">
        <f>CAZUL!C258</f>
        <v>TARIFAS BANCÁRIAS</v>
      </c>
    </row>
    <row r="262" spans="1:15" s="309" customFormat="1" ht="20.100000000000001" customHeight="1">
      <c r="A262" s="310">
        <v>833001100263252</v>
      </c>
      <c r="B262" s="299" t="s">
        <v>1260</v>
      </c>
      <c r="C262" s="300" t="str">
        <f>CAZUL!D259</f>
        <v>TARIFAS BANCÁRIAS</v>
      </c>
      <c r="D262" s="301" t="str">
        <f>CAZUL!N259</f>
        <v>27/10/2022</v>
      </c>
      <c r="E262" s="299" t="str">
        <f>INICIO!D$5</f>
        <v>HOSPITAL E MATERNIDADE SÃO LUCAS</v>
      </c>
      <c r="F262" s="302" t="str">
        <f>VLOOKUP(G262,FORNECEDOR!$A$1:$B$2500,2,FALSE)</f>
        <v>00.000.000/0001-91</v>
      </c>
      <c r="G262" s="303" t="str">
        <f>CAZUL!E259</f>
        <v>BANCO DO BRASIL</v>
      </c>
      <c r="H262" s="304" t="str">
        <f>VLOOKUP(O262,DESPESAS!A$1:D$5000,2,FALSE)</f>
        <v>04.07</v>
      </c>
      <c r="I262" s="304" t="str">
        <f>VLOOKUP(O262,DESPESAS!A$1:D$2034,3,FALSE)</f>
        <v>TARIFAS BANCARIAS</v>
      </c>
      <c r="J262" s="305">
        <f>CAZUL!F259</f>
        <v>0</v>
      </c>
      <c r="K262" s="306">
        <f>CAZUL!G259</f>
        <v>11</v>
      </c>
      <c r="L262" s="305">
        <f>CAZUL!H259</f>
        <v>0</v>
      </c>
      <c r="M262" s="299" t="s">
        <v>1261</v>
      </c>
      <c r="N262" s="307"/>
      <c r="O262" s="308" t="str">
        <f>CAZUL!C259</f>
        <v>TARIFAS BANCÁRIAS</v>
      </c>
    </row>
    <row r="263" spans="1:15" s="309" customFormat="1" ht="20.100000000000001" customHeight="1">
      <c r="A263" s="310">
        <v>833001100263253</v>
      </c>
      <c r="B263" s="299" t="s">
        <v>1260</v>
      </c>
      <c r="C263" s="300" t="str">
        <f>CAZUL!D260</f>
        <v>TARIFAS BANCÁRIAS</v>
      </c>
      <c r="D263" s="301" t="str">
        <f>CAZUL!N260</f>
        <v>27/10/2022</v>
      </c>
      <c r="E263" s="299" t="str">
        <f>INICIO!D$5</f>
        <v>HOSPITAL E MATERNIDADE SÃO LUCAS</v>
      </c>
      <c r="F263" s="302" t="str">
        <f>VLOOKUP(G263,FORNECEDOR!$A$1:$B$2500,2,FALSE)</f>
        <v>00.000.000/0001-91</v>
      </c>
      <c r="G263" s="303" t="str">
        <f>CAZUL!E260</f>
        <v>BANCO DO BRASIL</v>
      </c>
      <c r="H263" s="304" t="str">
        <f>VLOOKUP(O263,DESPESAS!A$1:D$5000,2,FALSE)</f>
        <v>04.07</v>
      </c>
      <c r="I263" s="304" t="str">
        <f>VLOOKUP(O263,DESPESAS!A$1:D$2034,3,FALSE)</f>
        <v>TARIFAS BANCARIAS</v>
      </c>
      <c r="J263" s="305">
        <f>CAZUL!F260</f>
        <v>0</v>
      </c>
      <c r="K263" s="306">
        <f>CAZUL!G260</f>
        <v>11</v>
      </c>
      <c r="L263" s="305">
        <f>CAZUL!H260</f>
        <v>0</v>
      </c>
      <c r="M263" s="299" t="s">
        <v>1261</v>
      </c>
      <c r="N263" s="307"/>
      <c r="O263" s="308" t="str">
        <f>CAZUL!C260</f>
        <v>TARIFAS BANCÁRIAS</v>
      </c>
    </row>
    <row r="264" spans="1:15" s="309" customFormat="1" ht="20.100000000000001" customHeight="1">
      <c r="A264" s="310">
        <v>833001100263254</v>
      </c>
      <c r="B264" s="299" t="s">
        <v>1260</v>
      </c>
      <c r="C264" s="300" t="str">
        <f>CAZUL!D261</f>
        <v>TARIFAS BANCÁRIAS</v>
      </c>
      <c r="D264" s="301" t="str">
        <f>CAZUL!N261</f>
        <v>27/10/2022</v>
      </c>
      <c r="E264" s="299" t="str">
        <f>INICIO!D$5</f>
        <v>HOSPITAL E MATERNIDADE SÃO LUCAS</v>
      </c>
      <c r="F264" s="302" t="str">
        <f>VLOOKUP(G264,FORNECEDOR!$A$1:$B$2500,2,FALSE)</f>
        <v>00.000.000/0001-91</v>
      </c>
      <c r="G264" s="303" t="str">
        <f>CAZUL!E261</f>
        <v>BANCO DO BRASIL</v>
      </c>
      <c r="H264" s="304" t="str">
        <f>VLOOKUP(O264,DESPESAS!A$1:D$5000,2,FALSE)</f>
        <v>04.07</v>
      </c>
      <c r="I264" s="304" t="str">
        <f>VLOOKUP(O264,DESPESAS!A$1:D$2034,3,FALSE)</f>
        <v>TARIFAS BANCARIAS</v>
      </c>
      <c r="J264" s="305">
        <f>CAZUL!F261</f>
        <v>0</v>
      </c>
      <c r="K264" s="306">
        <f>CAZUL!G261</f>
        <v>11</v>
      </c>
      <c r="L264" s="305">
        <f>CAZUL!H261</f>
        <v>-402259.60000000015</v>
      </c>
      <c r="M264" s="299" t="s">
        <v>1261</v>
      </c>
      <c r="N264" s="307"/>
      <c r="O264" s="308" t="str">
        <f>CAZUL!C261</f>
        <v>TARIFAS BANCÁRIAS</v>
      </c>
    </row>
    <row r="265" spans="1:15" s="309" customFormat="1" ht="20.100000000000001" customHeight="1">
      <c r="A265" s="343">
        <v>551369000045951</v>
      </c>
      <c r="B265" s="299" t="s">
        <v>1260</v>
      </c>
      <c r="C265" s="300" t="str">
        <f>CAZUL!D262</f>
        <v>1/1NF 85865</v>
      </c>
      <c r="D265" s="301" t="str">
        <f>CAZUL!N262</f>
        <v>27/10/2022</v>
      </c>
      <c r="E265" s="299" t="str">
        <f>INICIO!D$5</f>
        <v>HOSPITAL E MATERNIDADE SÃO LUCAS</v>
      </c>
      <c r="F265" s="302" t="str">
        <f>VLOOKUP(G265,FORNECEDOR!$A$1:$B$2500,2,FALSE)</f>
        <v>08.077.211/0001-34</v>
      </c>
      <c r="G265" s="303" t="str">
        <f>CAZUL!E262</f>
        <v>T S COMERCIAL DE MEDICAMENTOS E REPRESENTAÇÃO LTDA</v>
      </c>
      <c r="H265" s="304" t="str">
        <f>VLOOKUP(O265,DESPESAS!A$1:D$5000,2,FALSE)</f>
        <v>02.01</v>
      </c>
      <c r="I265" s="304" t="str">
        <f>VLOOKUP(O265,DESPESAS!A$1:D$2034,3,FALSE)</f>
        <v>MEDICAMENTOS</v>
      </c>
      <c r="J265" s="305">
        <f>CAZUL!F262</f>
        <v>0</v>
      </c>
      <c r="K265" s="306">
        <f>CAZUL!G262</f>
        <v>7284.87</v>
      </c>
      <c r="L265" s="305">
        <f>CAZUL!H262</f>
        <v>0</v>
      </c>
      <c r="M265" s="299" t="s">
        <v>1261</v>
      </c>
      <c r="N265" s="307"/>
      <c r="O265" s="308" t="str">
        <f>CAZUL!C262</f>
        <v>MEDICAMENTOS</v>
      </c>
    </row>
    <row r="266" spans="1:15" s="309" customFormat="1" ht="20.100000000000001" customHeight="1">
      <c r="A266" s="343">
        <v>551369000045951</v>
      </c>
      <c r="B266" s="299" t="s">
        <v>1260</v>
      </c>
      <c r="C266" s="300" t="str">
        <f>CAZUL!D263</f>
        <v>1/1NF 85864</v>
      </c>
      <c r="D266" s="301" t="str">
        <f>CAZUL!N263</f>
        <v>27/10/2022</v>
      </c>
      <c r="E266" s="299" t="str">
        <f>INICIO!D$5</f>
        <v>HOSPITAL E MATERNIDADE SÃO LUCAS</v>
      </c>
      <c r="F266" s="302" t="str">
        <f>VLOOKUP(G266,FORNECEDOR!$A$1:$B$2500,2,FALSE)</f>
        <v>08.077.211/0001-34</v>
      </c>
      <c r="G266" s="303" t="str">
        <f>CAZUL!E263</f>
        <v>T S COMERCIAL DE MEDICAMENTOS E REPRESENTAÇÃO LTDA</v>
      </c>
      <c r="H266" s="304" t="str">
        <f>VLOOKUP(O266,DESPESAS!A$1:D$5000,2,FALSE)</f>
        <v>02.02</v>
      </c>
      <c r="I266" s="304" t="str">
        <f>VLOOKUP(O266,DESPESAS!A$1:D$2034,3,FALSE)</f>
        <v>MATERIAIS DE CONSUMO</v>
      </c>
      <c r="J266" s="305">
        <f>CAZUL!F263</f>
        <v>0</v>
      </c>
      <c r="K266" s="306">
        <f>CAZUL!G263</f>
        <v>1960.97</v>
      </c>
      <c r="L266" s="305">
        <f>CAZUL!H263</f>
        <v>-411505.44000000012</v>
      </c>
      <c r="M266" s="299" t="s">
        <v>1261</v>
      </c>
      <c r="N266" s="307"/>
      <c r="O266" s="308" t="str">
        <f>CAZUL!C263</f>
        <v>MATERIAL HOSPITALAR</v>
      </c>
    </row>
    <row r="267" spans="1:15" s="309" customFormat="1" ht="20.100000000000001" customHeight="1">
      <c r="A267" s="310">
        <v>102801</v>
      </c>
      <c r="B267" s="299" t="s">
        <v>1260</v>
      </c>
      <c r="C267" s="300" t="str">
        <f>CAZUL!D264</f>
        <v>1/1NF 5461</v>
      </c>
      <c r="D267" s="301" t="str">
        <f>CAZUL!N264</f>
        <v>28/10/2022</v>
      </c>
      <c r="E267" s="299" t="str">
        <f>INICIO!D$5</f>
        <v>HOSPITAL E MATERNIDADE SÃO LUCAS</v>
      </c>
      <c r="F267" s="302" t="str">
        <f>VLOOKUP(G267,FORNECEDOR!$A$1:$B$2500,2,FALSE)</f>
        <v>24.380.578/0032-85</v>
      </c>
      <c r="G267" s="303" t="str">
        <f>CAZUL!E264</f>
        <v>WHITE MARTINS GASES INDUSTRIAIS DO NORDESTE LTDA</v>
      </c>
      <c r="H267" s="304" t="str">
        <f>VLOOKUP(O267,DESPESAS!A$1:D$5000,2,FALSE)</f>
        <v>03.16</v>
      </c>
      <c r="I267" s="304" t="str">
        <f>VLOOKUP(O267,DESPESAS!A$1:D$2034,3,FALSE)</f>
        <v>GASES MEDICINAIS</v>
      </c>
      <c r="J267" s="305">
        <f>CAZUL!F264</f>
        <v>0</v>
      </c>
      <c r="K267" s="306">
        <f>CAZUL!G264</f>
        <v>1170.75</v>
      </c>
      <c r="L267" s="305">
        <f>CAZUL!H264</f>
        <v>-412676.19000000012</v>
      </c>
      <c r="M267" s="299" t="s">
        <v>1261</v>
      </c>
      <c r="N267" s="307"/>
      <c r="O267" s="308" t="str">
        <f>CAZUL!C264</f>
        <v>GASES MEDICINAIS</v>
      </c>
    </row>
    <row r="268" spans="1:15" s="309" customFormat="1" ht="20.100000000000001" customHeight="1">
      <c r="A268" s="310">
        <v>102802</v>
      </c>
      <c r="B268" s="299" t="s">
        <v>1260</v>
      </c>
      <c r="C268" s="300" t="str">
        <f>CAZUL!D265</f>
        <v>NF 6479</v>
      </c>
      <c r="D268" s="301" t="str">
        <f>CAZUL!N265</f>
        <v>28/10/2022</v>
      </c>
      <c r="E268" s="299" t="str">
        <f>INICIO!D$5</f>
        <v>HOSPITAL E MATERNIDADE SÃO LUCAS</v>
      </c>
      <c r="F268" s="302" t="str">
        <f>VLOOKUP(G268,FORNECEDOR!$A$1:$B$2500,2,FALSE)</f>
        <v>24.380.578/0032-85</v>
      </c>
      <c r="G268" s="303" t="str">
        <f>CAZUL!E265</f>
        <v>WHITE MARTINS GASES INDUSTRIAIS DO NORDESTE LTDA</v>
      </c>
      <c r="H268" s="304" t="str">
        <f>VLOOKUP(O268,DESPESAS!A$1:D$5000,2,FALSE)</f>
        <v>03.16</v>
      </c>
      <c r="I268" s="304" t="str">
        <f>VLOOKUP(O268,DESPESAS!A$1:D$2034,3,FALSE)</f>
        <v>GASES MEDICINAIS</v>
      </c>
      <c r="J268" s="305">
        <f>CAZUL!F265</f>
        <v>0</v>
      </c>
      <c r="K268" s="306">
        <f>CAZUL!G265</f>
        <v>7701.04</v>
      </c>
      <c r="L268" s="305">
        <f>CAZUL!H265</f>
        <v>-420377.2300000001</v>
      </c>
      <c r="M268" s="299" t="s">
        <v>1261</v>
      </c>
      <c r="N268" s="307"/>
      <c r="O268" s="308" t="str">
        <f>CAZUL!C265</f>
        <v>GASES MEDICINAIS</v>
      </c>
    </row>
    <row r="269" spans="1:15" s="309" customFormat="1" ht="20.100000000000001" customHeight="1">
      <c r="A269" s="310">
        <v>102803</v>
      </c>
      <c r="B269" s="299" t="s">
        <v>1260</v>
      </c>
      <c r="C269" s="300" t="str">
        <f>CAZUL!D266</f>
        <v>1/1NF 7306</v>
      </c>
      <c r="D269" s="301" t="str">
        <f>CAZUL!N266</f>
        <v>28/10/2022</v>
      </c>
      <c r="E269" s="299" t="str">
        <f>INICIO!D$5</f>
        <v>HOSPITAL E MATERNIDADE SÃO LUCAS</v>
      </c>
      <c r="F269" s="302" t="str">
        <f>VLOOKUP(G269,FORNECEDOR!$A$1:$B$2500,2,FALSE)</f>
        <v>24.380.578/0032-85</v>
      </c>
      <c r="G269" s="303" t="str">
        <f>CAZUL!E266</f>
        <v>WHITE MARTINS GASES INDUSTRIAIS DO NORDESTE LTDA</v>
      </c>
      <c r="H269" s="304" t="str">
        <f>VLOOKUP(O269,DESPESAS!A$1:D$5000,2,FALSE)</f>
        <v>03.16</v>
      </c>
      <c r="I269" s="304" t="str">
        <f>VLOOKUP(O269,DESPESAS!A$1:D$2034,3,FALSE)</f>
        <v>GASES MEDICINAIS</v>
      </c>
      <c r="J269" s="305">
        <f>CAZUL!F266</f>
        <v>0</v>
      </c>
      <c r="K269" s="306">
        <f>CAZUL!G266</f>
        <v>2551.81</v>
      </c>
      <c r="L269" s="305">
        <f>CAZUL!H266</f>
        <v>0</v>
      </c>
      <c r="M269" s="299" t="s">
        <v>1261</v>
      </c>
      <c r="N269" s="307"/>
      <c r="O269" s="308" t="str">
        <f>CAZUL!C266</f>
        <v>GASES MEDICINAIS</v>
      </c>
    </row>
    <row r="270" spans="1:15" s="309" customFormat="1" ht="20.100000000000001" customHeight="1">
      <c r="A270" s="310">
        <v>823011100345039</v>
      </c>
      <c r="B270" s="299" t="s">
        <v>1260</v>
      </c>
      <c r="C270" s="300" t="str">
        <f>CAZUL!D267</f>
        <v>TARIFAS BANCÁRIAS</v>
      </c>
      <c r="D270" s="301" t="str">
        <f>CAZUL!N267</f>
        <v>28/10/2022</v>
      </c>
      <c r="E270" s="299" t="str">
        <f>INICIO!D$5</f>
        <v>HOSPITAL E MATERNIDADE SÃO LUCAS</v>
      </c>
      <c r="F270" s="302" t="str">
        <f>VLOOKUP(G270,FORNECEDOR!$A$1:$B$2500,2,FALSE)</f>
        <v>00.000.000/0001-91</v>
      </c>
      <c r="G270" s="303" t="str">
        <f>CAZUL!E267</f>
        <v>BANCO DO BRASIL</v>
      </c>
      <c r="H270" s="304" t="str">
        <f>VLOOKUP(O270,DESPESAS!A$1:D$5000,2,FALSE)</f>
        <v>04.07</v>
      </c>
      <c r="I270" s="304" t="str">
        <f>VLOOKUP(O270,DESPESAS!A$1:D$2034,3,FALSE)</f>
        <v>TARIFAS BANCARIAS</v>
      </c>
      <c r="J270" s="305">
        <f>CAZUL!F267</f>
        <v>0</v>
      </c>
      <c r="K270" s="306">
        <f>CAZUL!G267</f>
        <v>11</v>
      </c>
      <c r="L270" s="305">
        <f>CAZUL!H267</f>
        <v>0</v>
      </c>
      <c r="M270" s="299" t="s">
        <v>1261</v>
      </c>
      <c r="N270" s="307"/>
      <c r="O270" s="308" t="str">
        <f>CAZUL!C267</f>
        <v>TARIFAS BANCÁRIAS</v>
      </c>
    </row>
    <row r="271" spans="1:15" s="309" customFormat="1" ht="20.100000000000001" customHeight="1">
      <c r="A271" s="310">
        <v>823011100345040</v>
      </c>
      <c r="B271" s="299" t="s">
        <v>1260</v>
      </c>
      <c r="C271" s="300" t="str">
        <f>CAZUL!D268</f>
        <v>TARIFAS BANCÁRIAS</v>
      </c>
      <c r="D271" s="301" t="str">
        <f>CAZUL!N268</f>
        <v>28/10/2022</v>
      </c>
      <c r="E271" s="299" t="str">
        <f>INICIO!D$5</f>
        <v>HOSPITAL E MATERNIDADE SÃO LUCAS</v>
      </c>
      <c r="F271" s="302" t="str">
        <f>VLOOKUP(G271,FORNECEDOR!$A$1:$B$2500,2,FALSE)</f>
        <v>00.000.000/0001-91</v>
      </c>
      <c r="G271" s="303" t="str">
        <f>CAZUL!E268</f>
        <v>BANCO DO BRASIL</v>
      </c>
      <c r="H271" s="304" t="str">
        <f>VLOOKUP(O271,DESPESAS!A$1:D$5000,2,FALSE)</f>
        <v>04.07</v>
      </c>
      <c r="I271" s="304" t="str">
        <f>VLOOKUP(O271,DESPESAS!A$1:D$2034,3,FALSE)</f>
        <v>TARIFAS BANCARIAS</v>
      </c>
      <c r="J271" s="305">
        <f>CAZUL!F268</f>
        <v>0</v>
      </c>
      <c r="K271" s="306">
        <f>CAZUL!G268</f>
        <v>11</v>
      </c>
      <c r="L271" s="305">
        <f>CAZUL!H268</f>
        <v>0</v>
      </c>
      <c r="M271" s="299" t="s">
        <v>1261</v>
      </c>
      <c r="N271" s="307"/>
      <c r="O271" s="308" t="str">
        <f>CAZUL!C268</f>
        <v>TARIFAS BANCÁRIAS</v>
      </c>
    </row>
    <row r="272" spans="1:15" s="309" customFormat="1" ht="20.100000000000001" customHeight="1">
      <c r="A272" s="310">
        <v>823011100345041</v>
      </c>
      <c r="B272" s="299" t="s">
        <v>1260</v>
      </c>
      <c r="C272" s="300" t="str">
        <f>CAZUL!D269</f>
        <v>TARIFAS BANCÁRIAS</v>
      </c>
      <c r="D272" s="301" t="str">
        <f>CAZUL!N269</f>
        <v>28/10/2022</v>
      </c>
      <c r="E272" s="299" t="str">
        <f>INICIO!D$5</f>
        <v>HOSPITAL E MATERNIDADE SÃO LUCAS</v>
      </c>
      <c r="F272" s="302" t="str">
        <f>VLOOKUP(G272,FORNECEDOR!$A$1:$B$2500,2,FALSE)</f>
        <v>00.000.000/0001-91</v>
      </c>
      <c r="G272" s="303" t="str">
        <f>CAZUL!E269</f>
        <v>BANCO DO BRASIL</v>
      </c>
      <c r="H272" s="304" t="str">
        <f>VLOOKUP(O272,DESPESAS!A$1:D$5000,2,FALSE)</f>
        <v>04.07</v>
      </c>
      <c r="I272" s="304" t="str">
        <f>VLOOKUP(O272,DESPESAS!A$1:D$2034,3,FALSE)</f>
        <v>TARIFAS BANCARIAS</v>
      </c>
      <c r="J272" s="305">
        <f>CAZUL!F269</f>
        <v>0</v>
      </c>
      <c r="K272" s="306">
        <f>CAZUL!G269</f>
        <v>11</v>
      </c>
      <c r="L272" s="305">
        <f>CAZUL!H269</f>
        <v>-422962.0400000001</v>
      </c>
      <c r="M272" s="299" t="s">
        <v>1261</v>
      </c>
      <c r="N272" s="307"/>
      <c r="O272" s="308" t="str">
        <f>CAZUL!C269</f>
        <v>TARIFAS BANCÁRIAS</v>
      </c>
    </row>
    <row r="273" spans="1:15" s="309" customFormat="1" ht="20.100000000000001" customHeight="1">
      <c r="A273" s="310">
        <v>103101</v>
      </c>
      <c r="B273" s="299" t="s">
        <v>1260</v>
      </c>
      <c r="C273" s="300" t="str">
        <f>CAZUL!D270</f>
        <v>1/1NFS-e:37</v>
      </c>
      <c r="D273" s="301" t="str">
        <f>CAZUL!N270</f>
        <v>31/10/2022</v>
      </c>
      <c r="E273" s="299" t="str">
        <f>INICIO!D$5</f>
        <v>HOSPITAL E MATERNIDADE SÃO LUCAS</v>
      </c>
      <c r="F273" s="302" t="str">
        <f>VLOOKUP(G273,FORNECEDOR!$A$1:$B$2500,2,FALSE)</f>
        <v>40.921.233/0001-41</v>
      </c>
      <c r="G273" s="303" t="str">
        <f>CAZUL!E270</f>
        <v>QTECH SERVICOS</v>
      </c>
      <c r="H273" s="304" t="str">
        <f>VLOOKUP(O273,DESPESAS!A$1:D$5000,2,FALSE)</f>
        <v>03.22</v>
      </c>
      <c r="I273" s="304" t="str">
        <f>VLOOKUP(O273,DESPESAS!A$1:D$2034,3,FALSE)</f>
        <v>LOCAÇAO DE EQUIPAMENTOS EM GERAL</v>
      </c>
      <c r="J273" s="305">
        <f>CAZUL!F270</f>
        <v>0</v>
      </c>
      <c r="K273" s="306">
        <f>CAZUL!G270</f>
        <v>7400</v>
      </c>
      <c r="L273" s="305">
        <f>CAZUL!H270</f>
        <v>-430362.0400000001</v>
      </c>
      <c r="M273" s="299" t="s">
        <v>1261</v>
      </c>
      <c r="N273" s="307"/>
      <c r="O273" s="308" t="str">
        <f>CAZUL!C270</f>
        <v>LOCAÇAO DE EQUIPAMENTOS</v>
      </c>
    </row>
    <row r="274" spans="1:15" s="309" customFormat="1" ht="20.100000000000001" customHeight="1">
      <c r="A274" s="310">
        <v>873041200041526</v>
      </c>
      <c r="B274" s="299" t="s">
        <v>1260</v>
      </c>
      <c r="C274" s="300" t="str">
        <f>CAZUL!D271</f>
        <v>TARIFAS BANCÁRIAS</v>
      </c>
      <c r="D274" s="301" t="str">
        <f>CAZUL!N271</f>
        <v>31/10/2022</v>
      </c>
      <c r="E274" s="299" t="str">
        <f>INICIO!D$5</f>
        <v>HOSPITAL E MATERNIDADE SÃO LUCAS</v>
      </c>
      <c r="F274" s="302" t="str">
        <f>VLOOKUP(G274,FORNECEDOR!$A$1:$B$2500,2,FALSE)</f>
        <v>00.000.000/0001-91</v>
      </c>
      <c r="G274" s="303" t="str">
        <f>CAZUL!E271</f>
        <v>BANCO DO BRASIL</v>
      </c>
      <c r="H274" s="304" t="str">
        <f>VLOOKUP(O274,DESPESAS!A$1:D$5000,2,FALSE)</f>
        <v>04.07</v>
      </c>
      <c r="I274" s="304" t="str">
        <f>VLOOKUP(O274,DESPESAS!A$1:D$2034,3,FALSE)</f>
        <v>TARIFAS BANCARIAS</v>
      </c>
      <c r="J274" s="305">
        <f>CAZUL!F271</f>
        <v>0</v>
      </c>
      <c r="K274" s="306">
        <f>CAZUL!G271</f>
        <v>11</v>
      </c>
      <c r="L274" s="305">
        <f>CAZUL!H271</f>
        <v>-430373.0400000001</v>
      </c>
      <c r="M274" s="299" t="s">
        <v>1261</v>
      </c>
      <c r="N274" s="307"/>
      <c r="O274" s="308" t="str">
        <f>CAZUL!C271</f>
        <v>TARIFAS BANCÁRIAS</v>
      </c>
    </row>
    <row r="275" spans="1:15" s="309" customFormat="1" ht="20.100000000000001" customHeight="1">
      <c r="A275" s="310"/>
      <c r="B275" s="299"/>
      <c r="C275" s="300"/>
      <c r="D275" s="301"/>
      <c r="E275" s="299"/>
      <c r="F275" s="302"/>
      <c r="G275" s="303"/>
      <c r="H275" s="304"/>
      <c r="I275" s="304"/>
      <c r="J275" s="305"/>
      <c r="K275" s="306"/>
      <c r="L275" s="305"/>
      <c r="M275" s="299"/>
      <c r="N275" s="307"/>
      <c r="O275" s="308"/>
    </row>
    <row r="276" spans="1:15" s="309" customFormat="1" ht="20.100000000000001" customHeight="1">
      <c r="A276" s="310"/>
      <c r="B276" s="299"/>
      <c r="C276" s="300"/>
      <c r="D276" s="301"/>
      <c r="E276" s="299"/>
      <c r="F276" s="302"/>
      <c r="G276" s="303"/>
      <c r="H276" s="304"/>
      <c r="I276" s="304"/>
      <c r="J276" s="305"/>
      <c r="K276" s="306"/>
      <c r="L276" s="305"/>
      <c r="M276" s="299"/>
      <c r="N276" s="307"/>
      <c r="O276" s="308"/>
    </row>
    <row r="277" spans="1:15" s="309" customFormat="1" ht="20.100000000000001" customHeight="1">
      <c r="A277" s="310"/>
      <c r="B277" s="299"/>
      <c r="C277" s="300"/>
      <c r="D277" s="301"/>
      <c r="E277" s="299"/>
      <c r="F277" s="302"/>
      <c r="G277" s="303"/>
      <c r="H277" s="304"/>
      <c r="I277" s="304"/>
      <c r="J277" s="305"/>
      <c r="K277" s="306"/>
      <c r="L277" s="305"/>
      <c r="M277" s="299"/>
      <c r="N277" s="307"/>
      <c r="O277" s="308"/>
    </row>
    <row r="278" spans="1:15" s="309" customFormat="1" ht="20.100000000000001" customHeight="1">
      <c r="A278" s="310"/>
      <c r="B278" s="299"/>
      <c r="C278" s="300"/>
      <c r="D278" s="301"/>
      <c r="E278" s="299"/>
      <c r="F278" s="302"/>
      <c r="G278" s="303"/>
      <c r="H278" s="304"/>
      <c r="I278" s="304"/>
      <c r="J278" s="305"/>
      <c r="K278" s="306"/>
      <c r="L278" s="305"/>
      <c r="M278" s="299"/>
      <c r="N278" s="307"/>
      <c r="O278" s="308"/>
    </row>
    <row r="279" spans="1:15" s="309" customFormat="1" ht="20.100000000000001" customHeight="1">
      <c r="A279" s="310"/>
      <c r="B279" s="299"/>
      <c r="C279" s="300"/>
      <c r="D279" s="301"/>
      <c r="E279" s="299"/>
      <c r="F279" s="302"/>
      <c r="G279" s="303"/>
      <c r="H279" s="304"/>
      <c r="I279" s="304"/>
      <c r="J279" s="305"/>
      <c r="K279" s="306"/>
      <c r="L279" s="305"/>
      <c r="M279" s="299"/>
      <c r="N279" s="307"/>
      <c r="O279" s="308"/>
    </row>
    <row r="280" spans="1:15" s="309" customFormat="1" ht="20.100000000000001" customHeight="1">
      <c r="A280" s="310"/>
      <c r="B280" s="299"/>
      <c r="C280" s="300"/>
      <c r="D280" s="301"/>
      <c r="E280" s="299"/>
      <c r="F280" s="302"/>
      <c r="G280" s="303"/>
      <c r="H280" s="304"/>
      <c r="I280" s="304"/>
      <c r="J280" s="305"/>
      <c r="K280" s="306"/>
      <c r="L280" s="305"/>
      <c r="M280" s="299"/>
      <c r="N280" s="307"/>
      <c r="O280" s="308"/>
    </row>
    <row r="281" spans="1:15" s="309" customFormat="1" ht="20.100000000000001" customHeight="1">
      <c r="A281" s="310"/>
      <c r="B281" s="299"/>
      <c r="C281" s="300"/>
      <c r="D281" s="301"/>
      <c r="E281" s="299"/>
      <c r="F281" s="302"/>
      <c r="G281" s="303"/>
      <c r="H281" s="304"/>
      <c r="I281" s="304"/>
      <c r="J281" s="305"/>
      <c r="K281" s="306"/>
      <c r="L281" s="305"/>
      <c r="M281" s="299"/>
      <c r="N281" s="307"/>
      <c r="O281" s="308"/>
    </row>
    <row r="282" spans="1:15" s="309" customFormat="1" ht="20.100000000000001" customHeight="1">
      <c r="A282" s="310"/>
      <c r="B282" s="299"/>
      <c r="C282" s="300"/>
      <c r="D282" s="301"/>
      <c r="E282" s="299"/>
      <c r="F282" s="302"/>
      <c r="G282" s="303"/>
      <c r="H282" s="304"/>
      <c r="I282" s="304"/>
      <c r="J282" s="305"/>
      <c r="K282" s="306"/>
      <c r="L282" s="305"/>
      <c r="M282" s="299"/>
      <c r="N282" s="307"/>
      <c r="O282" s="308"/>
    </row>
    <row r="283" spans="1:15" s="309" customFormat="1" ht="20.100000000000001" customHeight="1">
      <c r="A283" s="310"/>
      <c r="B283" s="299"/>
      <c r="C283" s="300"/>
      <c r="D283" s="301"/>
      <c r="E283" s="299"/>
      <c r="F283" s="302"/>
      <c r="G283" s="303"/>
      <c r="H283" s="304"/>
      <c r="I283" s="304"/>
      <c r="J283" s="305"/>
      <c r="K283" s="306"/>
      <c r="L283" s="305"/>
      <c r="M283" s="299"/>
      <c r="N283" s="307"/>
      <c r="O283" s="308"/>
    </row>
    <row r="284" spans="1:15" s="309" customFormat="1" ht="20.100000000000001" customHeight="1">
      <c r="A284" s="310"/>
      <c r="B284" s="299"/>
      <c r="C284" s="300"/>
      <c r="D284" s="301"/>
      <c r="E284" s="299"/>
      <c r="F284" s="302"/>
      <c r="G284" s="303"/>
      <c r="H284" s="304"/>
      <c r="I284" s="304"/>
      <c r="J284" s="305"/>
      <c r="K284" s="306"/>
      <c r="L284" s="305"/>
      <c r="M284" s="299"/>
      <c r="N284" s="307"/>
      <c r="O284" s="308"/>
    </row>
    <row r="285" spans="1:15" s="309" customFormat="1" ht="20.100000000000001" customHeight="1">
      <c r="A285" s="310"/>
      <c r="B285" s="299"/>
      <c r="C285" s="300"/>
      <c r="D285" s="301"/>
      <c r="E285" s="299"/>
      <c r="F285" s="302"/>
      <c r="G285" s="303"/>
      <c r="H285" s="304"/>
      <c r="I285" s="304"/>
      <c r="J285" s="305"/>
      <c r="K285" s="306"/>
      <c r="L285" s="305"/>
      <c r="M285" s="299"/>
      <c r="N285" s="307"/>
      <c r="O285" s="308"/>
    </row>
    <row r="286" spans="1:15" s="309" customFormat="1" ht="20.100000000000001" customHeight="1">
      <c r="A286" s="310"/>
      <c r="B286" s="299"/>
      <c r="C286" s="300"/>
      <c r="D286" s="301"/>
      <c r="E286" s="299"/>
      <c r="F286" s="302"/>
      <c r="G286" s="303"/>
      <c r="H286" s="304"/>
      <c r="I286" s="304"/>
      <c r="J286" s="305"/>
      <c r="K286" s="306"/>
      <c r="L286" s="305"/>
      <c r="M286" s="299"/>
      <c r="N286" s="307"/>
      <c r="O286" s="308"/>
    </row>
    <row r="287" spans="1:15" s="309" customFormat="1" ht="20.100000000000001" customHeight="1">
      <c r="A287" s="310"/>
      <c r="B287" s="299"/>
      <c r="C287" s="300"/>
      <c r="D287" s="301"/>
      <c r="E287" s="299"/>
      <c r="F287" s="302"/>
      <c r="G287" s="303"/>
      <c r="H287" s="304"/>
      <c r="I287" s="304"/>
      <c r="J287" s="305"/>
      <c r="K287" s="306"/>
      <c r="L287" s="305"/>
      <c r="M287" s="299"/>
      <c r="N287" s="307"/>
      <c r="O287" s="308"/>
    </row>
    <row r="288" spans="1:15" s="309" customFormat="1" ht="20.100000000000001" customHeight="1">
      <c r="A288" s="310"/>
      <c r="B288" s="299"/>
      <c r="C288" s="300"/>
      <c r="D288" s="301"/>
      <c r="E288" s="299"/>
      <c r="F288" s="302"/>
      <c r="G288" s="303"/>
      <c r="H288" s="304"/>
      <c r="I288" s="304"/>
      <c r="J288" s="305"/>
      <c r="K288" s="306"/>
      <c r="L288" s="305"/>
      <c r="M288" s="299"/>
      <c r="N288" s="307"/>
      <c r="O288" s="308"/>
    </row>
    <row r="289" spans="1:15" s="309" customFormat="1" ht="20.100000000000001" customHeight="1">
      <c r="A289" s="310"/>
      <c r="B289" s="299"/>
      <c r="C289" s="300"/>
      <c r="D289" s="301"/>
      <c r="E289" s="299"/>
      <c r="F289" s="302"/>
      <c r="G289" s="303"/>
      <c r="H289" s="304"/>
      <c r="I289" s="304"/>
      <c r="J289" s="305"/>
      <c r="K289" s="306"/>
      <c r="L289" s="305"/>
      <c r="M289" s="299"/>
      <c r="N289" s="307"/>
      <c r="O289" s="308"/>
    </row>
    <row r="290" spans="1:15" s="309" customFormat="1" ht="20.100000000000001" customHeight="1">
      <c r="A290" s="310"/>
      <c r="B290" s="299"/>
      <c r="C290" s="300"/>
      <c r="D290" s="301"/>
      <c r="E290" s="299"/>
      <c r="F290" s="302"/>
      <c r="G290" s="303"/>
      <c r="H290" s="304"/>
      <c r="I290" s="304"/>
      <c r="J290" s="305"/>
      <c r="K290" s="306"/>
      <c r="L290" s="305"/>
      <c r="M290" s="299"/>
      <c r="N290" s="307"/>
      <c r="O290" s="308"/>
    </row>
    <row r="291" spans="1:15" s="309" customFormat="1" ht="20.100000000000001" customHeight="1">
      <c r="A291" s="310"/>
      <c r="B291" s="299"/>
      <c r="C291" s="300"/>
      <c r="D291" s="301"/>
      <c r="E291" s="299"/>
      <c r="F291" s="302"/>
      <c r="G291" s="303"/>
      <c r="H291" s="304"/>
      <c r="I291" s="304"/>
      <c r="J291" s="305"/>
      <c r="K291" s="306"/>
      <c r="L291" s="305"/>
      <c r="M291" s="299"/>
      <c r="N291" s="307"/>
      <c r="O291" s="308"/>
    </row>
    <row r="292" spans="1:15" s="309" customFormat="1" ht="20.100000000000001" customHeight="1">
      <c r="A292" s="310"/>
      <c r="B292" s="299"/>
      <c r="C292" s="300"/>
      <c r="D292" s="301"/>
      <c r="E292" s="299"/>
      <c r="F292" s="302"/>
      <c r="G292" s="303"/>
      <c r="H292" s="304"/>
      <c r="I292" s="304"/>
      <c r="J292" s="305"/>
      <c r="K292" s="306"/>
      <c r="L292" s="305"/>
      <c r="M292" s="299"/>
      <c r="N292" s="307"/>
      <c r="O292" s="308"/>
    </row>
    <row r="293" spans="1:15" s="309" customFormat="1" ht="20.100000000000001" customHeight="1">
      <c r="A293" s="310"/>
      <c r="B293" s="299"/>
      <c r="C293" s="300"/>
      <c r="D293" s="301"/>
      <c r="E293" s="299"/>
      <c r="F293" s="302"/>
      <c r="G293" s="303"/>
      <c r="H293" s="304"/>
      <c r="I293" s="304"/>
      <c r="J293" s="305"/>
      <c r="K293" s="306"/>
      <c r="L293" s="305"/>
      <c r="M293" s="299"/>
      <c r="N293" s="307"/>
      <c r="O293" s="308"/>
    </row>
    <row r="294" spans="1:15" s="309" customFormat="1" ht="20.100000000000001" customHeight="1">
      <c r="A294" s="310"/>
      <c r="B294" s="299"/>
      <c r="C294" s="300"/>
      <c r="D294" s="301"/>
      <c r="E294" s="299"/>
      <c r="F294" s="302"/>
      <c r="G294" s="303"/>
      <c r="H294" s="304"/>
      <c r="I294" s="304"/>
      <c r="J294" s="305"/>
      <c r="K294" s="306"/>
      <c r="L294" s="305"/>
      <c r="M294" s="299"/>
      <c r="N294" s="307"/>
      <c r="O294" s="308"/>
    </row>
    <row r="295" spans="1:15" s="309" customFormat="1" ht="20.100000000000001" customHeight="1">
      <c r="A295" s="310"/>
      <c r="B295" s="299"/>
      <c r="C295" s="300"/>
      <c r="D295" s="301"/>
      <c r="E295" s="299"/>
      <c r="F295" s="302"/>
      <c r="G295" s="303"/>
      <c r="H295" s="304"/>
      <c r="I295" s="304"/>
      <c r="J295" s="305"/>
      <c r="K295" s="306"/>
      <c r="L295" s="305"/>
      <c r="M295" s="299"/>
      <c r="N295" s="307"/>
      <c r="O295" s="308"/>
    </row>
    <row r="296" spans="1:15" s="309" customFormat="1" ht="20.100000000000001" customHeight="1">
      <c r="A296" s="310"/>
      <c r="B296" s="299"/>
      <c r="C296" s="300"/>
      <c r="D296" s="301"/>
      <c r="E296" s="299"/>
      <c r="F296" s="302"/>
      <c r="G296" s="303"/>
      <c r="H296" s="304"/>
      <c r="I296" s="304"/>
      <c r="J296" s="305"/>
      <c r="K296" s="306"/>
      <c r="L296" s="305"/>
      <c r="M296" s="299"/>
      <c r="N296" s="307"/>
      <c r="O296" s="308"/>
    </row>
    <row r="297" spans="1:15" s="309" customFormat="1" ht="20.100000000000001" customHeight="1">
      <c r="A297" s="310"/>
      <c r="B297" s="299"/>
      <c r="C297" s="300"/>
      <c r="D297" s="301"/>
      <c r="E297" s="299"/>
      <c r="F297" s="302"/>
      <c r="G297" s="303"/>
      <c r="H297" s="304"/>
      <c r="I297" s="304"/>
      <c r="J297" s="305"/>
      <c r="K297" s="306"/>
      <c r="L297" s="305"/>
      <c r="M297" s="299"/>
      <c r="N297" s="307"/>
      <c r="O297" s="308"/>
    </row>
    <row r="298" spans="1:15" s="309" customFormat="1" ht="20.100000000000001" customHeight="1">
      <c r="A298" s="310"/>
      <c r="B298" s="299"/>
      <c r="C298" s="300"/>
      <c r="D298" s="301"/>
      <c r="E298" s="299"/>
      <c r="F298" s="302"/>
      <c r="G298" s="303"/>
      <c r="H298" s="304"/>
      <c r="I298" s="304"/>
      <c r="J298" s="305"/>
      <c r="K298" s="306"/>
      <c r="L298" s="305"/>
      <c r="M298" s="299"/>
      <c r="N298" s="307"/>
      <c r="O298" s="308"/>
    </row>
    <row r="299" spans="1:15" s="309" customFormat="1" ht="20.100000000000001" customHeight="1">
      <c r="A299" s="310"/>
      <c r="B299" s="299"/>
      <c r="C299" s="300"/>
      <c r="D299" s="301"/>
      <c r="E299" s="299"/>
      <c r="F299" s="302"/>
      <c r="G299" s="303"/>
      <c r="H299" s="304"/>
      <c r="I299" s="304"/>
      <c r="J299" s="305"/>
      <c r="K299" s="306"/>
      <c r="L299" s="305"/>
      <c r="M299" s="299"/>
      <c r="N299" s="307"/>
      <c r="O299" s="308"/>
    </row>
    <row r="300" spans="1:15" s="309" customFormat="1" ht="20.100000000000001" customHeight="1">
      <c r="A300" s="310"/>
      <c r="B300" s="299"/>
      <c r="C300" s="300"/>
      <c r="D300" s="301"/>
      <c r="E300" s="299"/>
      <c r="F300" s="302"/>
      <c r="G300" s="303"/>
      <c r="H300" s="304"/>
      <c r="I300" s="304"/>
      <c r="J300" s="305"/>
      <c r="K300" s="306"/>
      <c r="L300" s="305"/>
      <c r="M300" s="299"/>
      <c r="N300" s="307"/>
      <c r="O300" s="308"/>
    </row>
    <row r="301" spans="1:15" s="309" customFormat="1" ht="20.100000000000001" customHeight="1">
      <c r="A301" s="310"/>
      <c r="B301" s="299"/>
      <c r="C301" s="300"/>
      <c r="D301" s="301"/>
      <c r="E301" s="299"/>
      <c r="F301" s="302"/>
      <c r="G301" s="303"/>
      <c r="H301" s="304"/>
      <c r="I301" s="304"/>
      <c r="J301" s="305"/>
      <c r="K301" s="306"/>
      <c r="L301" s="305"/>
      <c r="M301" s="299"/>
      <c r="N301" s="307"/>
      <c r="O301" s="308"/>
    </row>
    <row r="302" spans="1:15" s="309" customFormat="1" ht="20.100000000000001" customHeight="1">
      <c r="A302" s="310"/>
      <c r="B302" s="299"/>
      <c r="C302" s="300"/>
      <c r="D302" s="301"/>
      <c r="E302" s="299"/>
      <c r="F302" s="302"/>
      <c r="G302" s="303"/>
      <c r="H302" s="304"/>
      <c r="I302" s="304"/>
      <c r="J302" s="305"/>
      <c r="K302" s="306"/>
      <c r="L302" s="305"/>
      <c r="M302" s="299"/>
      <c r="N302" s="307"/>
      <c r="O302" s="308"/>
    </row>
    <row r="303" spans="1:15" s="309" customFormat="1" ht="20.100000000000001" customHeight="1">
      <c r="A303" s="310"/>
      <c r="B303" s="299"/>
      <c r="C303" s="300"/>
      <c r="D303" s="301"/>
      <c r="E303" s="299"/>
      <c r="F303" s="302"/>
      <c r="G303" s="303"/>
      <c r="H303" s="304"/>
      <c r="I303" s="304"/>
      <c r="J303" s="305"/>
      <c r="K303" s="306"/>
      <c r="L303" s="305"/>
      <c r="M303" s="299"/>
      <c r="N303" s="307"/>
      <c r="O303" s="308"/>
    </row>
    <row r="304" spans="1:15" s="309" customFormat="1" ht="20.100000000000001" customHeight="1">
      <c r="A304" s="310"/>
      <c r="B304" s="299"/>
      <c r="C304" s="300"/>
      <c r="D304" s="301"/>
      <c r="E304" s="299"/>
      <c r="F304" s="302"/>
      <c r="G304" s="303"/>
      <c r="H304" s="304"/>
      <c r="I304" s="304"/>
      <c r="J304" s="305"/>
      <c r="K304" s="306"/>
      <c r="L304" s="305"/>
      <c r="M304" s="299"/>
      <c r="N304" s="307"/>
      <c r="O304" s="308"/>
    </row>
    <row r="305" spans="1:15" s="309" customFormat="1" ht="20.100000000000001" customHeight="1">
      <c r="A305" s="310"/>
      <c r="B305" s="299"/>
      <c r="C305" s="300"/>
      <c r="D305" s="301"/>
      <c r="E305" s="299"/>
      <c r="F305" s="302"/>
      <c r="G305" s="303"/>
      <c r="H305" s="304"/>
      <c r="I305" s="304"/>
      <c r="J305" s="305"/>
      <c r="K305" s="306"/>
      <c r="L305" s="305"/>
      <c r="M305" s="299"/>
      <c r="N305" s="307"/>
      <c r="O305" s="308"/>
    </row>
    <row r="306" spans="1:15" s="309" customFormat="1" ht="20.100000000000001" customHeight="1">
      <c r="A306" s="310"/>
      <c r="B306" s="299"/>
      <c r="C306" s="300"/>
      <c r="D306" s="301"/>
      <c r="E306" s="299"/>
      <c r="F306" s="302"/>
      <c r="G306" s="303"/>
      <c r="H306" s="304"/>
      <c r="I306" s="304"/>
      <c r="J306" s="305"/>
      <c r="K306" s="306"/>
      <c r="L306" s="305"/>
      <c r="M306" s="299"/>
      <c r="N306" s="307"/>
      <c r="O306" s="308"/>
    </row>
    <row r="307" spans="1:15" s="309" customFormat="1" ht="20.100000000000001" customHeight="1">
      <c r="A307" s="310"/>
      <c r="B307" s="299"/>
      <c r="C307" s="300"/>
      <c r="D307" s="301"/>
      <c r="E307" s="299"/>
      <c r="F307" s="302"/>
      <c r="G307" s="303"/>
      <c r="H307" s="304"/>
      <c r="I307" s="304"/>
      <c r="J307" s="305"/>
      <c r="K307" s="306"/>
      <c r="L307" s="305"/>
      <c r="M307" s="299"/>
      <c r="N307" s="307"/>
      <c r="O307" s="308"/>
    </row>
    <row r="308" spans="1:15" s="309" customFormat="1" ht="20.100000000000001" customHeight="1">
      <c r="A308" s="310"/>
      <c r="B308" s="299"/>
      <c r="C308" s="300"/>
      <c r="D308" s="301"/>
      <c r="E308" s="299"/>
      <c r="F308" s="302"/>
      <c r="G308" s="303"/>
      <c r="H308" s="304"/>
      <c r="I308" s="304"/>
      <c r="J308" s="305"/>
      <c r="K308" s="306"/>
      <c r="L308" s="305"/>
      <c r="M308" s="299"/>
      <c r="N308" s="307"/>
      <c r="O308" s="308"/>
    </row>
    <row r="309" spans="1:15" s="309" customFormat="1" ht="20.100000000000001" customHeight="1">
      <c r="A309" s="310"/>
      <c r="B309" s="299"/>
      <c r="C309" s="300"/>
      <c r="D309" s="301"/>
      <c r="E309" s="299"/>
      <c r="F309" s="302"/>
      <c r="G309" s="303"/>
      <c r="H309" s="304"/>
      <c r="I309" s="304"/>
      <c r="J309" s="305"/>
      <c r="K309" s="306"/>
      <c r="L309" s="305"/>
      <c r="M309" s="299"/>
      <c r="N309" s="307"/>
      <c r="O309" s="308"/>
    </row>
    <row r="310" spans="1:15" s="309" customFormat="1" ht="20.100000000000001" customHeight="1">
      <c r="A310" s="310"/>
      <c r="B310" s="299"/>
      <c r="C310" s="300"/>
      <c r="D310" s="301"/>
      <c r="E310" s="299"/>
      <c r="F310" s="302"/>
      <c r="G310" s="303"/>
      <c r="H310" s="304"/>
      <c r="I310" s="304"/>
      <c r="J310" s="305"/>
      <c r="K310" s="306"/>
      <c r="L310" s="305"/>
      <c r="M310" s="299"/>
      <c r="N310" s="307"/>
      <c r="O310" s="308"/>
    </row>
    <row r="311" spans="1:15" s="309" customFormat="1" ht="20.100000000000001" customHeight="1">
      <c r="A311" s="310"/>
      <c r="B311" s="299"/>
      <c r="C311" s="300"/>
      <c r="D311" s="301"/>
      <c r="E311" s="299"/>
      <c r="F311" s="302"/>
      <c r="G311" s="303"/>
      <c r="H311" s="304"/>
      <c r="I311" s="304"/>
      <c r="J311" s="305"/>
      <c r="K311" s="306"/>
      <c r="L311" s="305"/>
      <c r="M311" s="299"/>
      <c r="N311" s="307"/>
      <c r="O311" s="308"/>
    </row>
    <row r="312" spans="1:15" s="309" customFormat="1" ht="20.100000000000001" customHeight="1">
      <c r="A312" s="310"/>
      <c r="B312" s="299"/>
      <c r="C312" s="300"/>
      <c r="D312" s="301"/>
      <c r="E312" s="299"/>
      <c r="F312" s="302"/>
      <c r="G312" s="303"/>
      <c r="H312" s="304"/>
      <c r="I312" s="304"/>
      <c r="J312" s="305"/>
      <c r="K312" s="306"/>
      <c r="L312" s="305"/>
      <c r="M312" s="299"/>
      <c r="N312" s="307"/>
      <c r="O312" s="308"/>
    </row>
    <row r="313" spans="1:15" s="309" customFormat="1" ht="20.100000000000001" customHeight="1">
      <c r="A313" s="310"/>
      <c r="B313" s="299"/>
      <c r="C313" s="300"/>
      <c r="D313" s="301"/>
      <c r="E313" s="299"/>
      <c r="F313" s="302"/>
      <c r="G313" s="303"/>
      <c r="H313" s="304"/>
      <c r="I313" s="304"/>
      <c r="J313" s="305"/>
      <c r="K313" s="306"/>
      <c r="L313" s="305"/>
      <c r="M313" s="299"/>
      <c r="N313" s="307"/>
      <c r="O313" s="308"/>
    </row>
    <row r="314" spans="1:15" s="309" customFormat="1" ht="20.100000000000001" customHeight="1">
      <c r="A314" s="310"/>
      <c r="B314" s="299"/>
      <c r="C314" s="300"/>
      <c r="D314" s="301"/>
      <c r="E314" s="299"/>
      <c r="F314" s="302"/>
      <c r="G314" s="303"/>
      <c r="H314" s="304"/>
      <c r="I314" s="304"/>
      <c r="J314" s="305"/>
      <c r="K314" s="306"/>
      <c r="L314" s="305"/>
      <c r="M314" s="299"/>
      <c r="N314" s="307"/>
      <c r="O314" s="308"/>
    </row>
    <row r="315" spans="1:15" s="309" customFormat="1" ht="20.100000000000001" customHeight="1">
      <c r="A315" s="310"/>
      <c r="B315" s="299"/>
      <c r="C315" s="300"/>
      <c r="D315" s="301"/>
      <c r="E315" s="299"/>
      <c r="F315" s="302"/>
      <c r="G315" s="303"/>
      <c r="H315" s="304"/>
      <c r="I315" s="304"/>
      <c r="J315" s="305"/>
      <c r="K315" s="306"/>
      <c r="L315" s="305"/>
      <c r="M315" s="299"/>
      <c r="N315" s="307"/>
      <c r="O315" s="308"/>
    </row>
    <row r="316" spans="1:15" s="309" customFormat="1" ht="20.100000000000001" customHeight="1">
      <c r="A316" s="310"/>
      <c r="B316" s="299"/>
      <c r="C316" s="300"/>
      <c r="D316" s="301"/>
      <c r="E316" s="299"/>
      <c r="F316" s="302"/>
      <c r="G316" s="303"/>
      <c r="H316" s="304"/>
      <c r="I316" s="304"/>
      <c r="J316" s="305"/>
      <c r="K316" s="306"/>
      <c r="L316" s="305"/>
      <c r="M316" s="299"/>
      <c r="N316" s="307"/>
      <c r="O316" s="308"/>
    </row>
    <row r="317" spans="1:15" s="309" customFormat="1" ht="20.100000000000001" customHeight="1">
      <c r="A317" s="310"/>
      <c r="B317" s="299"/>
      <c r="C317" s="300"/>
      <c r="D317" s="301"/>
      <c r="E317" s="299"/>
      <c r="F317" s="302"/>
      <c r="G317" s="303"/>
      <c r="H317" s="304"/>
      <c r="I317" s="304"/>
      <c r="J317" s="305"/>
      <c r="K317" s="306"/>
      <c r="L317" s="305"/>
      <c r="M317" s="299"/>
      <c r="N317" s="307"/>
      <c r="O317" s="308"/>
    </row>
    <row r="318" spans="1:15" s="309" customFormat="1" ht="20.100000000000001" customHeight="1">
      <c r="A318" s="310"/>
      <c r="B318" s="299"/>
      <c r="C318" s="300"/>
      <c r="D318" s="301"/>
      <c r="E318" s="299"/>
      <c r="F318" s="302"/>
      <c r="G318" s="303"/>
      <c r="H318" s="304"/>
      <c r="I318" s="304"/>
      <c r="J318" s="305"/>
      <c r="K318" s="306"/>
      <c r="L318" s="305"/>
      <c r="M318" s="299"/>
      <c r="N318" s="307"/>
      <c r="O318" s="308"/>
    </row>
    <row r="319" spans="1:15" s="309" customFormat="1" ht="20.100000000000001" customHeight="1">
      <c r="A319" s="310"/>
      <c r="B319" s="299"/>
      <c r="C319" s="300"/>
      <c r="D319" s="301"/>
      <c r="E319" s="299"/>
      <c r="F319" s="302"/>
      <c r="G319" s="303"/>
      <c r="H319" s="304"/>
      <c r="I319" s="304"/>
      <c r="J319" s="305"/>
      <c r="K319" s="306"/>
      <c r="L319" s="305"/>
      <c r="M319" s="299"/>
      <c r="N319" s="307"/>
      <c r="O319" s="308"/>
    </row>
    <row r="320" spans="1:15" s="309" customFormat="1" ht="20.100000000000001" customHeight="1">
      <c r="A320" s="310"/>
      <c r="B320" s="299"/>
      <c r="C320" s="300"/>
      <c r="D320" s="301"/>
      <c r="E320" s="299"/>
      <c r="F320" s="302"/>
      <c r="G320" s="303"/>
      <c r="H320" s="304"/>
      <c r="I320" s="304"/>
      <c r="J320" s="305"/>
      <c r="K320" s="306"/>
      <c r="L320" s="305"/>
      <c r="M320" s="299"/>
      <c r="N320" s="307"/>
      <c r="O320" s="308"/>
    </row>
    <row r="321" spans="1:15" s="309" customFormat="1" ht="20.100000000000001" customHeight="1">
      <c r="A321" s="310"/>
      <c r="B321" s="299"/>
      <c r="C321" s="300"/>
      <c r="D321" s="301"/>
      <c r="E321" s="299"/>
      <c r="F321" s="302"/>
      <c r="G321" s="303"/>
      <c r="H321" s="304"/>
      <c r="I321" s="304"/>
      <c r="J321" s="305"/>
      <c r="K321" s="306"/>
      <c r="L321" s="305"/>
      <c r="M321" s="299"/>
      <c r="N321" s="307"/>
      <c r="O321" s="308"/>
    </row>
    <row r="322" spans="1:15" s="309" customFormat="1" ht="20.100000000000001" customHeight="1">
      <c r="A322" s="310"/>
      <c r="B322" s="299"/>
      <c r="C322" s="300"/>
      <c r="D322" s="301"/>
      <c r="E322" s="299"/>
      <c r="F322" s="302"/>
      <c r="G322" s="303"/>
      <c r="H322" s="304"/>
      <c r="I322" s="304"/>
      <c r="J322" s="305"/>
      <c r="K322" s="306"/>
      <c r="L322" s="305"/>
      <c r="M322" s="299"/>
      <c r="N322" s="307"/>
      <c r="O322" s="308"/>
    </row>
    <row r="323" spans="1:15" s="309" customFormat="1" ht="20.100000000000001" customHeight="1">
      <c r="A323" s="310"/>
      <c r="B323" s="299"/>
      <c r="C323" s="300"/>
      <c r="D323" s="301"/>
      <c r="E323" s="299"/>
      <c r="F323" s="302"/>
      <c r="G323" s="303"/>
      <c r="H323" s="304"/>
      <c r="I323" s="304"/>
      <c r="J323" s="305"/>
      <c r="K323" s="306"/>
      <c r="L323" s="305"/>
      <c r="M323" s="299"/>
      <c r="N323" s="307"/>
      <c r="O323" s="308"/>
    </row>
    <row r="324" spans="1:15" s="309" customFormat="1" ht="20.100000000000001" customHeight="1">
      <c r="A324" s="310"/>
      <c r="B324" s="299"/>
      <c r="C324" s="300"/>
      <c r="D324" s="301"/>
      <c r="E324" s="299"/>
      <c r="F324" s="302"/>
      <c r="G324" s="303"/>
      <c r="H324" s="304"/>
      <c r="I324" s="304"/>
      <c r="J324" s="305"/>
      <c r="K324" s="306"/>
      <c r="L324" s="305"/>
      <c r="M324" s="299"/>
      <c r="N324" s="307"/>
      <c r="O324" s="308"/>
    </row>
    <row r="325" spans="1:15" s="309" customFormat="1" ht="20.100000000000001" customHeight="1">
      <c r="A325" s="310"/>
      <c r="B325" s="299"/>
      <c r="C325" s="300"/>
      <c r="D325" s="301"/>
      <c r="E325" s="299"/>
      <c r="F325" s="302"/>
      <c r="G325" s="303"/>
      <c r="H325" s="304"/>
      <c r="I325" s="304"/>
      <c r="J325" s="305"/>
      <c r="K325" s="306"/>
      <c r="L325" s="305"/>
      <c r="M325" s="299"/>
      <c r="N325" s="307"/>
      <c r="O325" s="308"/>
    </row>
    <row r="326" spans="1:15" s="309" customFormat="1" ht="20.100000000000001" customHeight="1">
      <c r="A326" s="310"/>
      <c r="B326" s="299"/>
      <c r="C326" s="300"/>
      <c r="D326" s="301"/>
      <c r="E326" s="299"/>
      <c r="F326" s="302"/>
      <c r="G326" s="303"/>
      <c r="H326" s="304"/>
      <c r="I326" s="304"/>
      <c r="J326" s="305"/>
      <c r="K326" s="306"/>
      <c r="L326" s="305"/>
      <c r="M326" s="299"/>
      <c r="N326" s="307"/>
      <c r="O326" s="308"/>
    </row>
    <row r="327" spans="1:15" s="309" customFormat="1" ht="20.100000000000001" customHeight="1">
      <c r="A327" s="310"/>
      <c r="B327" s="299"/>
      <c r="C327" s="300"/>
      <c r="D327" s="301"/>
      <c r="E327" s="299"/>
      <c r="F327" s="302"/>
      <c r="G327" s="303"/>
      <c r="H327" s="304"/>
      <c r="I327" s="304"/>
      <c r="J327" s="305"/>
      <c r="K327" s="306"/>
      <c r="L327" s="305"/>
      <c r="M327" s="299"/>
      <c r="N327" s="307"/>
      <c r="O327" s="308"/>
    </row>
    <row r="328" spans="1:15" s="309" customFormat="1" ht="20.100000000000001" customHeight="1">
      <c r="A328" s="310"/>
      <c r="B328" s="299"/>
      <c r="C328" s="300"/>
      <c r="D328" s="301"/>
      <c r="E328" s="299"/>
      <c r="F328" s="302"/>
      <c r="G328" s="303"/>
      <c r="H328" s="304"/>
      <c r="I328" s="304"/>
      <c r="J328" s="305"/>
      <c r="K328" s="306"/>
      <c r="L328" s="305"/>
      <c r="M328" s="299"/>
      <c r="N328" s="307"/>
      <c r="O328" s="308"/>
    </row>
    <row r="329" spans="1:15" s="309" customFormat="1" ht="20.100000000000001" customHeight="1">
      <c r="A329" s="310"/>
      <c r="B329" s="299"/>
      <c r="C329" s="300"/>
      <c r="D329" s="301"/>
      <c r="E329" s="299"/>
      <c r="F329" s="302"/>
      <c r="G329" s="303"/>
      <c r="H329" s="304"/>
      <c r="I329" s="304"/>
      <c r="J329" s="305"/>
      <c r="K329" s="306"/>
      <c r="L329" s="305"/>
      <c r="M329" s="299"/>
      <c r="N329" s="307"/>
      <c r="O329" s="308"/>
    </row>
    <row r="330" spans="1:15" s="309" customFormat="1" ht="20.100000000000001" customHeight="1">
      <c r="A330" s="310"/>
      <c r="B330" s="299"/>
      <c r="C330" s="300"/>
      <c r="D330" s="301"/>
      <c r="E330" s="299"/>
      <c r="F330" s="302"/>
      <c r="G330" s="303"/>
      <c r="H330" s="304"/>
      <c r="I330" s="304"/>
      <c r="J330" s="305"/>
      <c r="K330" s="306"/>
      <c r="L330" s="305"/>
      <c r="M330" s="299"/>
      <c r="N330" s="307"/>
      <c r="O330" s="308"/>
    </row>
    <row r="331" spans="1:15" s="309" customFormat="1" ht="20.100000000000001" customHeight="1">
      <c r="A331" s="310"/>
      <c r="B331" s="299"/>
      <c r="C331" s="300"/>
      <c r="D331" s="301"/>
      <c r="E331" s="299"/>
      <c r="F331" s="302"/>
      <c r="G331" s="303"/>
      <c r="H331" s="304"/>
      <c r="I331" s="304"/>
      <c r="J331" s="305"/>
      <c r="K331" s="306"/>
      <c r="L331" s="305"/>
      <c r="M331" s="299"/>
      <c r="N331" s="307"/>
      <c r="O331" s="308"/>
    </row>
    <row r="332" spans="1:15" s="309" customFormat="1" ht="20.100000000000001" customHeight="1">
      <c r="A332" s="310"/>
      <c r="B332" s="299"/>
      <c r="C332" s="300"/>
      <c r="D332" s="301"/>
      <c r="E332" s="299"/>
      <c r="F332" s="302"/>
      <c r="G332" s="303"/>
      <c r="H332" s="304"/>
      <c r="I332" s="304"/>
      <c r="J332" s="305"/>
      <c r="K332" s="306"/>
      <c r="L332" s="305"/>
      <c r="M332" s="299"/>
      <c r="N332" s="307"/>
      <c r="O332" s="308"/>
    </row>
    <row r="333" spans="1:15" s="309" customFormat="1" ht="20.100000000000001" customHeight="1">
      <c r="A333" s="310"/>
      <c r="B333" s="299"/>
      <c r="C333" s="300"/>
      <c r="D333" s="301"/>
      <c r="E333" s="299"/>
      <c r="F333" s="302"/>
      <c r="G333" s="303"/>
      <c r="H333" s="304"/>
      <c r="I333" s="304"/>
      <c r="J333" s="305"/>
      <c r="K333" s="306"/>
      <c r="L333" s="305"/>
      <c r="M333" s="299"/>
      <c r="N333" s="307"/>
      <c r="O333" s="308"/>
    </row>
    <row r="334" spans="1:15" s="309" customFormat="1" ht="20.100000000000001" customHeight="1">
      <c r="A334" s="311"/>
      <c r="B334" s="312"/>
      <c r="C334" s="300"/>
      <c r="D334" s="301"/>
      <c r="E334" s="299"/>
      <c r="F334" s="302"/>
      <c r="G334" s="303"/>
      <c r="H334" s="304"/>
      <c r="I334" s="304"/>
      <c r="J334" s="305"/>
      <c r="K334" s="306"/>
      <c r="L334" s="305"/>
      <c r="M334" s="344"/>
      <c r="N334" s="312"/>
      <c r="O334" s="313"/>
    </row>
    <row r="335" spans="1:15" s="309" customFormat="1" ht="20.100000000000001" customHeight="1">
      <c r="A335" s="311"/>
      <c r="B335" s="312"/>
      <c r="C335" s="300"/>
      <c r="D335" s="301"/>
      <c r="E335" s="299"/>
      <c r="F335" s="302"/>
      <c r="G335" s="303"/>
      <c r="H335" s="304"/>
      <c r="I335" s="304"/>
      <c r="J335" s="305"/>
      <c r="K335" s="306"/>
      <c r="L335" s="305"/>
      <c r="M335" s="344"/>
      <c r="N335" s="312"/>
      <c r="O335" s="313"/>
    </row>
    <row r="336" spans="1:15" s="309" customFormat="1" ht="20.100000000000001" customHeight="1">
      <c r="A336" s="311"/>
      <c r="B336" s="312"/>
      <c r="C336" s="300"/>
      <c r="D336" s="301"/>
      <c r="E336" s="299"/>
      <c r="F336" s="302"/>
      <c r="G336" s="303"/>
      <c r="H336" s="304"/>
      <c r="I336" s="304"/>
      <c r="J336" s="305"/>
      <c r="K336" s="306"/>
      <c r="L336" s="305"/>
      <c r="M336" s="344"/>
      <c r="N336" s="312"/>
      <c r="O336" s="313"/>
    </row>
    <row r="337" spans="1:15" s="309" customFormat="1" ht="20.100000000000001" customHeight="1">
      <c r="A337" s="311"/>
      <c r="B337" s="312"/>
      <c r="C337" s="300"/>
      <c r="D337" s="301"/>
      <c r="E337" s="299"/>
      <c r="F337" s="302"/>
      <c r="G337" s="303"/>
      <c r="H337" s="304"/>
      <c r="I337" s="304"/>
      <c r="J337" s="305"/>
      <c r="K337" s="306"/>
      <c r="L337" s="305"/>
      <c r="M337" s="344"/>
      <c r="N337" s="312"/>
      <c r="O337" s="313"/>
    </row>
    <row r="338" spans="1:15" s="309" customFormat="1" ht="20.100000000000001" customHeight="1">
      <c r="A338" s="311"/>
      <c r="B338" s="312"/>
      <c r="C338" s="300"/>
      <c r="D338" s="301"/>
      <c r="E338" s="299"/>
      <c r="F338" s="302"/>
      <c r="G338" s="303"/>
      <c r="H338" s="304"/>
      <c r="I338" s="304"/>
      <c r="J338" s="305"/>
      <c r="K338" s="306"/>
      <c r="L338" s="305"/>
      <c r="M338" s="344"/>
      <c r="N338" s="312"/>
      <c r="O338" s="313"/>
    </row>
    <row r="339" spans="1:15" s="309" customFormat="1" ht="20.100000000000001" customHeight="1">
      <c r="A339" s="311"/>
      <c r="B339" s="312"/>
      <c r="C339" s="300"/>
      <c r="D339" s="301"/>
      <c r="E339" s="299"/>
      <c r="F339" s="302"/>
      <c r="G339" s="303"/>
      <c r="H339" s="304"/>
      <c r="I339" s="304"/>
      <c r="J339" s="305"/>
      <c r="K339" s="306"/>
      <c r="L339" s="305"/>
      <c r="M339" s="344"/>
      <c r="N339" s="312"/>
      <c r="O339" s="313"/>
    </row>
    <row r="340" spans="1:15" s="309" customFormat="1" ht="20.100000000000001" customHeight="1">
      <c r="A340" s="311"/>
      <c r="B340" s="312"/>
      <c r="C340" s="300"/>
      <c r="D340" s="301"/>
      <c r="E340" s="299"/>
      <c r="F340" s="302"/>
      <c r="G340" s="303"/>
      <c r="H340" s="304"/>
      <c r="I340" s="304"/>
      <c r="J340" s="305"/>
      <c r="K340" s="306"/>
      <c r="L340" s="305"/>
      <c r="M340" s="344"/>
      <c r="N340" s="312"/>
      <c r="O340" s="313"/>
    </row>
    <row r="341" spans="1:15" s="309" customFormat="1" ht="20.100000000000001" customHeight="1">
      <c r="A341" s="311"/>
      <c r="B341" s="312"/>
      <c r="C341" s="300"/>
      <c r="D341" s="301"/>
      <c r="E341" s="299"/>
      <c r="F341" s="302"/>
      <c r="G341" s="303"/>
      <c r="H341" s="304"/>
      <c r="I341" s="304"/>
      <c r="J341" s="305"/>
      <c r="K341" s="306"/>
      <c r="L341" s="305"/>
      <c r="M341" s="344"/>
      <c r="N341" s="312"/>
      <c r="O341" s="313"/>
    </row>
    <row r="342" spans="1:15" s="309" customFormat="1" ht="20.100000000000001" customHeight="1">
      <c r="A342" s="311"/>
      <c r="B342" s="312"/>
      <c r="C342" s="300"/>
      <c r="D342" s="301"/>
      <c r="E342" s="299"/>
      <c r="F342" s="302"/>
      <c r="G342" s="303"/>
      <c r="H342" s="304"/>
      <c r="I342" s="304"/>
      <c r="J342" s="305"/>
      <c r="K342" s="306"/>
      <c r="L342" s="305"/>
      <c r="M342" s="344"/>
      <c r="N342" s="312"/>
      <c r="O342" s="313"/>
    </row>
    <row r="343" spans="1:15" s="309" customFormat="1" ht="20.100000000000001" customHeight="1">
      <c r="A343" s="311"/>
      <c r="B343" s="312"/>
      <c r="C343" s="300"/>
      <c r="D343" s="301"/>
      <c r="E343" s="299"/>
      <c r="F343" s="302"/>
      <c r="G343" s="303"/>
      <c r="H343" s="304"/>
      <c r="I343" s="304"/>
      <c r="J343" s="305"/>
      <c r="K343" s="306"/>
      <c r="L343" s="305"/>
      <c r="M343" s="344"/>
      <c r="N343" s="312"/>
      <c r="O343" s="313"/>
    </row>
    <row r="344" spans="1:15" s="309" customFormat="1" ht="20.100000000000001" customHeight="1">
      <c r="A344" s="311"/>
      <c r="B344" s="312"/>
      <c r="C344" s="300"/>
      <c r="D344" s="301"/>
      <c r="E344" s="299"/>
      <c r="F344" s="302"/>
      <c r="G344" s="303"/>
      <c r="H344" s="304"/>
      <c r="I344" s="304"/>
      <c r="J344" s="305"/>
      <c r="K344" s="306"/>
      <c r="L344" s="305"/>
      <c r="M344" s="344"/>
      <c r="N344" s="312"/>
      <c r="O344" s="313"/>
    </row>
    <row r="345" spans="1:15" s="309" customFormat="1" ht="20.100000000000001" customHeight="1">
      <c r="A345" s="311"/>
      <c r="B345" s="312"/>
      <c r="C345" s="300"/>
      <c r="D345" s="301"/>
      <c r="E345" s="299"/>
      <c r="F345" s="302"/>
      <c r="G345" s="303"/>
      <c r="H345" s="304"/>
      <c r="I345" s="304"/>
      <c r="J345" s="305"/>
      <c r="K345" s="306"/>
      <c r="L345" s="305"/>
      <c r="M345" s="344"/>
      <c r="N345" s="312"/>
      <c r="O345" s="313"/>
    </row>
    <row r="346" spans="1:15" s="309" customFormat="1" ht="20.100000000000001" customHeight="1">
      <c r="A346" s="311"/>
      <c r="B346" s="312"/>
      <c r="C346" s="300"/>
      <c r="D346" s="301"/>
      <c r="E346" s="299"/>
      <c r="F346" s="302"/>
      <c r="G346" s="303"/>
      <c r="H346" s="304"/>
      <c r="I346" s="304"/>
      <c r="J346" s="305"/>
      <c r="K346" s="306"/>
      <c r="L346" s="305"/>
      <c r="M346" s="344"/>
      <c r="N346" s="312"/>
      <c r="O346" s="313"/>
    </row>
    <row r="347" spans="1:15" s="309" customFormat="1" ht="20.100000000000001" customHeight="1">
      <c r="A347" s="311"/>
      <c r="B347" s="312"/>
      <c r="C347" s="300"/>
      <c r="D347" s="301"/>
      <c r="E347" s="299"/>
      <c r="F347" s="302"/>
      <c r="G347" s="303"/>
      <c r="H347" s="304"/>
      <c r="I347" s="304"/>
      <c r="J347" s="305"/>
      <c r="K347" s="306"/>
      <c r="L347" s="305"/>
      <c r="M347" s="344"/>
      <c r="N347" s="312"/>
      <c r="O347" s="313"/>
    </row>
    <row r="348" spans="1:15" s="309" customFormat="1" ht="20.100000000000001" customHeight="1">
      <c r="A348" s="311"/>
      <c r="B348" s="312"/>
      <c r="C348" s="300"/>
      <c r="D348" s="301"/>
      <c r="E348" s="299"/>
      <c r="F348" s="302"/>
      <c r="G348" s="303"/>
      <c r="H348" s="304"/>
      <c r="I348" s="304"/>
      <c r="J348" s="305"/>
      <c r="K348" s="306"/>
      <c r="L348" s="305"/>
      <c r="M348" s="344"/>
      <c r="N348" s="312"/>
      <c r="O348" s="313"/>
    </row>
    <row r="349" spans="1:15" s="309" customFormat="1" ht="20.100000000000001" customHeight="1">
      <c r="A349" s="311"/>
      <c r="B349" s="312"/>
      <c r="C349" s="300"/>
      <c r="D349" s="301"/>
      <c r="E349" s="299"/>
      <c r="F349" s="302"/>
      <c r="G349" s="303"/>
      <c r="H349" s="304"/>
      <c r="I349" s="304"/>
      <c r="J349" s="305"/>
      <c r="K349" s="306"/>
      <c r="L349" s="305"/>
      <c r="M349" s="344"/>
      <c r="N349" s="312"/>
      <c r="O349" s="313"/>
    </row>
    <row r="350" spans="1:15" s="309" customFormat="1" ht="20.100000000000001" customHeight="1">
      <c r="A350" s="311"/>
      <c r="B350" s="312"/>
      <c r="C350" s="300"/>
      <c r="D350" s="301"/>
      <c r="E350" s="299"/>
      <c r="F350" s="302"/>
      <c r="G350" s="303"/>
      <c r="H350" s="304"/>
      <c r="I350" s="304"/>
      <c r="J350" s="305"/>
      <c r="K350" s="306"/>
      <c r="L350" s="305"/>
      <c r="M350" s="344"/>
      <c r="N350" s="312"/>
      <c r="O350" s="313"/>
    </row>
    <row r="351" spans="1:15" s="309" customFormat="1" ht="20.100000000000001" customHeight="1">
      <c r="A351" s="311"/>
      <c r="B351" s="312"/>
      <c r="C351" s="300"/>
      <c r="D351" s="301"/>
      <c r="E351" s="299"/>
      <c r="F351" s="302"/>
      <c r="G351" s="303"/>
      <c r="H351" s="304"/>
      <c r="I351" s="304"/>
      <c r="J351" s="305"/>
      <c r="K351" s="306"/>
      <c r="L351" s="305"/>
      <c r="M351" s="344"/>
      <c r="N351" s="312"/>
      <c r="O351" s="313"/>
    </row>
    <row r="352" spans="1:15" s="309" customFormat="1" ht="20.100000000000001" customHeight="1">
      <c r="A352" s="311"/>
      <c r="B352" s="312"/>
      <c r="C352" s="300"/>
      <c r="D352" s="301"/>
      <c r="E352" s="299"/>
      <c r="F352" s="302"/>
      <c r="G352" s="303"/>
      <c r="H352" s="304"/>
      <c r="I352" s="304"/>
      <c r="J352" s="305"/>
      <c r="K352" s="306"/>
      <c r="L352" s="305"/>
      <c r="M352" s="344"/>
      <c r="N352" s="312"/>
      <c r="O352" s="313"/>
    </row>
    <row r="353" spans="1:15" s="309" customFormat="1" ht="20.100000000000001" customHeight="1">
      <c r="A353" s="311"/>
      <c r="B353" s="312"/>
      <c r="C353" s="300"/>
      <c r="D353" s="301"/>
      <c r="E353" s="299"/>
      <c r="F353" s="302"/>
      <c r="G353" s="303"/>
      <c r="H353" s="304"/>
      <c r="I353" s="304"/>
      <c r="J353" s="305"/>
      <c r="K353" s="306"/>
      <c r="L353" s="305"/>
      <c r="M353" s="344"/>
      <c r="N353" s="312"/>
      <c r="O353" s="313"/>
    </row>
    <row r="354" spans="1:15" s="309" customFormat="1" ht="20.100000000000001" customHeight="1">
      <c r="A354" s="311"/>
      <c r="B354" s="312"/>
      <c r="C354" s="300"/>
      <c r="D354" s="301"/>
      <c r="E354" s="299"/>
      <c r="F354" s="302"/>
      <c r="G354" s="303"/>
      <c r="H354" s="304"/>
      <c r="I354" s="304"/>
      <c r="J354" s="305"/>
      <c r="K354" s="306"/>
      <c r="L354" s="305"/>
      <c r="M354" s="344"/>
      <c r="N354" s="312"/>
      <c r="O354" s="313"/>
    </row>
    <row r="355" spans="1:15" s="309" customFormat="1" ht="20.100000000000001" customHeight="1">
      <c r="A355" s="311"/>
      <c r="B355" s="312"/>
      <c r="C355" s="300"/>
      <c r="D355" s="301"/>
      <c r="E355" s="299"/>
      <c r="F355" s="302"/>
      <c r="G355" s="303"/>
      <c r="H355" s="304"/>
      <c r="I355" s="304"/>
      <c r="J355" s="305"/>
      <c r="K355" s="306"/>
      <c r="L355" s="305"/>
      <c r="M355" s="344"/>
      <c r="N355" s="312"/>
      <c r="O355" s="313"/>
    </row>
    <row r="356" spans="1:15" s="309" customFormat="1" ht="20.100000000000001" customHeight="1">
      <c r="A356" s="311"/>
      <c r="B356" s="312"/>
      <c r="C356" s="300"/>
      <c r="D356" s="301"/>
      <c r="E356" s="299"/>
      <c r="F356" s="302"/>
      <c r="G356" s="303"/>
      <c r="H356" s="304"/>
      <c r="I356" s="304"/>
      <c r="J356" s="305"/>
      <c r="K356" s="306"/>
      <c r="L356" s="305"/>
      <c r="M356" s="344"/>
      <c r="N356" s="312"/>
      <c r="O356" s="313"/>
    </row>
    <row r="357" spans="1:15" s="309" customFormat="1" ht="20.100000000000001" customHeight="1">
      <c r="A357" s="311"/>
      <c r="B357" s="312"/>
      <c r="C357" s="300"/>
      <c r="D357" s="301"/>
      <c r="E357" s="299"/>
      <c r="F357" s="302"/>
      <c r="G357" s="303"/>
      <c r="H357" s="304"/>
      <c r="I357" s="304"/>
      <c r="J357" s="305"/>
      <c r="K357" s="306"/>
      <c r="L357" s="305"/>
      <c r="M357" s="344"/>
      <c r="N357" s="312"/>
      <c r="O357" s="313"/>
    </row>
    <row r="358" spans="1:15" s="309" customFormat="1" ht="20.100000000000001" customHeight="1">
      <c r="A358" s="311"/>
      <c r="B358" s="312"/>
      <c r="C358" s="300"/>
      <c r="D358" s="301"/>
      <c r="E358" s="299"/>
      <c r="F358" s="302"/>
      <c r="G358" s="303"/>
      <c r="H358" s="304"/>
      <c r="I358" s="304"/>
      <c r="J358" s="305"/>
      <c r="K358" s="306"/>
      <c r="L358" s="305"/>
      <c r="M358" s="344"/>
      <c r="N358" s="312"/>
      <c r="O358" s="313"/>
    </row>
    <row r="359" spans="1:15" s="309" customFormat="1" ht="20.100000000000001" customHeight="1">
      <c r="A359" s="311"/>
      <c r="B359" s="312"/>
      <c r="C359" s="300"/>
      <c r="D359" s="301"/>
      <c r="E359" s="299"/>
      <c r="F359" s="302"/>
      <c r="G359" s="303"/>
      <c r="H359" s="304"/>
      <c r="I359" s="304"/>
      <c r="J359" s="305"/>
      <c r="K359" s="306"/>
      <c r="L359" s="305"/>
      <c r="M359" s="344"/>
      <c r="N359" s="312"/>
      <c r="O359" s="313"/>
    </row>
    <row r="360" spans="1:15" s="309" customFormat="1" ht="20.100000000000001" customHeight="1">
      <c r="A360" s="311"/>
      <c r="B360" s="312"/>
      <c r="C360" s="300"/>
      <c r="D360" s="301"/>
      <c r="E360" s="299"/>
      <c r="F360" s="302"/>
      <c r="G360" s="303"/>
      <c r="H360" s="304"/>
      <c r="I360" s="304"/>
      <c r="J360" s="305"/>
      <c r="K360" s="306"/>
      <c r="L360" s="305"/>
      <c r="M360" s="344"/>
      <c r="N360" s="312"/>
      <c r="O360" s="313"/>
    </row>
    <row r="361" spans="1:15" s="309" customFormat="1" ht="20.100000000000001" customHeight="1">
      <c r="A361" s="311"/>
      <c r="B361" s="312"/>
      <c r="C361" s="300"/>
      <c r="D361" s="301"/>
      <c r="E361" s="299"/>
      <c r="F361" s="302"/>
      <c r="G361" s="303"/>
      <c r="H361" s="304"/>
      <c r="I361" s="304"/>
      <c r="J361" s="305"/>
      <c r="K361" s="306"/>
      <c r="L361" s="305"/>
      <c r="M361" s="344"/>
      <c r="N361" s="312"/>
      <c r="O361" s="313"/>
    </row>
    <row r="362" spans="1:15" s="309" customFormat="1" ht="20.100000000000001" customHeight="1">
      <c r="A362" s="311"/>
      <c r="B362" s="312"/>
      <c r="C362" s="300"/>
      <c r="D362" s="301"/>
      <c r="E362" s="299"/>
      <c r="F362" s="302"/>
      <c r="G362" s="303"/>
      <c r="H362" s="304"/>
      <c r="I362" s="304"/>
      <c r="J362" s="305"/>
      <c r="K362" s="306"/>
      <c r="L362" s="305"/>
      <c r="M362" s="344"/>
      <c r="N362" s="312"/>
      <c r="O362" s="313"/>
    </row>
    <row r="363" spans="1:15" s="309" customFormat="1" ht="20.100000000000001" customHeight="1">
      <c r="A363" s="311"/>
      <c r="B363" s="312"/>
      <c r="C363" s="300"/>
      <c r="D363" s="301"/>
      <c r="E363" s="299"/>
      <c r="F363" s="302"/>
      <c r="G363" s="303"/>
      <c r="H363" s="304"/>
      <c r="I363" s="304"/>
      <c r="J363" s="305"/>
      <c r="K363" s="306"/>
      <c r="L363" s="305"/>
      <c r="M363" s="344"/>
      <c r="N363" s="312"/>
      <c r="O363" s="313"/>
    </row>
    <row r="364" spans="1:15" s="309" customFormat="1" ht="20.100000000000001" customHeight="1">
      <c r="A364" s="311"/>
      <c r="B364" s="312"/>
      <c r="C364" s="300"/>
      <c r="D364" s="301"/>
      <c r="E364" s="299"/>
      <c r="F364" s="302"/>
      <c r="G364" s="303"/>
      <c r="H364" s="304"/>
      <c r="I364" s="304"/>
      <c r="J364" s="305"/>
      <c r="K364" s="306"/>
      <c r="L364" s="305"/>
      <c r="M364" s="344"/>
      <c r="N364" s="312"/>
      <c r="O364" s="313"/>
    </row>
    <row r="365" spans="1:15" s="309" customFormat="1" ht="20.100000000000001" customHeight="1">
      <c r="A365" s="311"/>
      <c r="B365" s="312"/>
      <c r="C365" s="300"/>
      <c r="D365" s="301"/>
      <c r="E365" s="299"/>
      <c r="F365" s="302"/>
      <c r="G365" s="303"/>
      <c r="H365" s="304"/>
      <c r="I365" s="304"/>
      <c r="J365" s="305"/>
      <c r="K365" s="306"/>
      <c r="L365" s="305"/>
      <c r="M365" s="344"/>
      <c r="N365" s="312"/>
      <c r="O365" s="313"/>
    </row>
    <row r="366" spans="1:15" s="309" customFormat="1" ht="20.100000000000001" customHeight="1">
      <c r="A366" s="311"/>
      <c r="B366" s="312"/>
      <c r="C366" s="300"/>
      <c r="D366" s="301"/>
      <c r="E366" s="299"/>
      <c r="F366" s="302"/>
      <c r="G366" s="303"/>
      <c r="H366" s="304"/>
      <c r="I366" s="304"/>
      <c r="J366" s="305"/>
      <c r="K366" s="306"/>
      <c r="L366" s="305"/>
      <c r="M366" s="344"/>
      <c r="N366" s="312"/>
      <c r="O366" s="313"/>
    </row>
    <row r="367" spans="1:15" s="309" customFormat="1" ht="20.100000000000001" customHeight="1">
      <c r="A367" s="311"/>
      <c r="B367" s="312"/>
      <c r="C367" s="300"/>
      <c r="D367" s="301"/>
      <c r="E367" s="299"/>
      <c r="F367" s="302"/>
      <c r="G367" s="303"/>
      <c r="H367" s="304"/>
      <c r="I367" s="304"/>
      <c r="J367" s="305"/>
      <c r="K367" s="306"/>
      <c r="L367" s="305"/>
      <c r="M367" s="344"/>
      <c r="N367" s="312"/>
      <c r="O367" s="313"/>
    </row>
    <row r="368" spans="1:15" s="309" customFormat="1" ht="20.100000000000001" customHeight="1">
      <c r="A368" s="311"/>
      <c r="B368" s="312"/>
      <c r="C368" s="300"/>
      <c r="D368" s="301"/>
      <c r="E368" s="299"/>
      <c r="F368" s="302"/>
      <c r="G368" s="303"/>
      <c r="H368" s="304"/>
      <c r="I368" s="304"/>
      <c r="J368" s="305"/>
      <c r="K368" s="306"/>
      <c r="L368" s="305"/>
      <c r="M368" s="344"/>
      <c r="N368" s="312"/>
      <c r="O368" s="313"/>
    </row>
    <row r="369" spans="1:15" s="309" customFormat="1" ht="20.100000000000001" customHeight="1">
      <c r="A369" s="311"/>
      <c r="B369" s="312"/>
      <c r="C369" s="300"/>
      <c r="D369" s="301"/>
      <c r="E369" s="299"/>
      <c r="F369" s="302"/>
      <c r="G369" s="303"/>
      <c r="H369" s="304"/>
      <c r="I369" s="304"/>
      <c r="J369" s="305"/>
      <c r="K369" s="306"/>
      <c r="L369" s="305"/>
      <c r="M369" s="344"/>
      <c r="N369" s="312"/>
      <c r="O369" s="313"/>
    </row>
    <row r="370" spans="1:15" s="309" customFormat="1" ht="20.100000000000001" customHeight="1">
      <c r="A370" s="311"/>
      <c r="B370" s="312"/>
      <c r="C370" s="300"/>
      <c r="D370" s="301"/>
      <c r="E370" s="299"/>
      <c r="F370" s="302"/>
      <c r="G370" s="303"/>
      <c r="H370" s="304"/>
      <c r="I370" s="304"/>
      <c r="J370" s="305"/>
      <c r="K370" s="306"/>
      <c r="L370" s="305"/>
      <c r="M370" s="344"/>
      <c r="N370" s="312"/>
      <c r="O370" s="313"/>
    </row>
    <row r="371" spans="1:15" s="309" customFormat="1" ht="20.100000000000001" customHeight="1">
      <c r="A371" s="311"/>
      <c r="B371" s="312"/>
      <c r="C371" s="300"/>
      <c r="D371" s="301"/>
      <c r="E371" s="299"/>
      <c r="F371" s="302"/>
      <c r="G371" s="303"/>
      <c r="H371" s="304"/>
      <c r="I371" s="304"/>
      <c r="J371" s="305"/>
      <c r="K371" s="306"/>
      <c r="L371" s="305"/>
      <c r="M371" s="344"/>
      <c r="N371" s="312"/>
      <c r="O371" s="313"/>
    </row>
    <row r="372" spans="1:15" s="309" customFormat="1" ht="20.100000000000001" customHeight="1">
      <c r="A372" s="311"/>
      <c r="B372" s="312"/>
      <c r="C372" s="300"/>
      <c r="D372" s="301"/>
      <c r="E372" s="299"/>
      <c r="F372" s="302"/>
      <c r="G372" s="303"/>
      <c r="H372" s="304"/>
      <c r="I372" s="304"/>
      <c r="J372" s="305"/>
      <c r="K372" s="306"/>
      <c r="L372" s="305"/>
      <c r="M372" s="344"/>
      <c r="N372" s="312"/>
      <c r="O372" s="313"/>
    </row>
    <row r="373" spans="1:15" s="309" customFormat="1" ht="20.100000000000001" customHeight="1">
      <c r="A373" s="311"/>
      <c r="B373" s="312"/>
      <c r="C373" s="300"/>
      <c r="D373" s="301"/>
      <c r="E373" s="299"/>
      <c r="F373" s="302"/>
      <c r="G373" s="303"/>
      <c r="H373" s="304"/>
      <c r="I373" s="304"/>
      <c r="J373" s="305"/>
      <c r="K373" s="306"/>
      <c r="L373" s="305"/>
      <c r="M373" s="344"/>
      <c r="N373" s="312"/>
      <c r="O373" s="313"/>
    </row>
    <row r="374" spans="1:15" s="309" customFormat="1" ht="20.100000000000001" customHeight="1">
      <c r="A374" s="311"/>
      <c r="B374" s="312"/>
      <c r="C374" s="300"/>
      <c r="D374" s="301"/>
      <c r="E374" s="299"/>
      <c r="F374" s="302"/>
      <c r="G374" s="303"/>
      <c r="H374" s="304"/>
      <c r="I374" s="304"/>
      <c r="J374" s="305"/>
      <c r="K374" s="306"/>
      <c r="L374" s="305"/>
      <c r="M374" s="344"/>
      <c r="N374" s="312"/>
      <c r="O374" s="313"/>
    </row>
    <row r="375" spans="1:15" s="309" customFormat="1" ht="20.100000000000001" customHeight="1">
      <c r="A375" s="311"/>
      <c r="B375" s="312"/>
      <c r="C375" s="300"/>
      <c r="D375" s="301"/>
      <c r="E375" s="299"/>
      <c r="F375" s="302"/>
      <c r="G375" s="303"/>
      <c r="H375" s="304"/>
      <c r="I375" s="304"/>
      <c r="J375" s="305"/>
      <c r="K375" s="306"/>
      <c r="L375" s="305"/>
      <c r="M375" s="344"/>
      <c r="N375" s="312"/>
      <c r="O375" s="313"/>
    </row>
    <row r="376" spans="1:15" s="309" customFormat="1" ht="20.100000000000001" customHeight="1">
      <c r="A376" s="311"/>
      <c r="B376" s="312"/>
      <c r="C376" s="300"/>
      <c r="D376" s="301"/>
      <c r="E376" s="299"/>
      <c r="F376" s="302"/>
      <c r="G376" s="303"/>
      <c r="H376" s="304"/>
      <c r="I376" s="304"/>
      <c r="J376" s="305"/>
      <c r="K376" s="306"/>
      <c r="L376" s="305"/>
      <c r="M376" s="344"/>
      <c r="N376" s="312"/>
      <c r="O376" s="313"/>
    </row>
    <row r="377" spans="1:15" s="309" customFormat="1" ht="20.100000000000001" customHeight="1">
      <c r="A377" s="311"/>
      <c r="B377" s="312"/>
      <c r="C377" s="300"/>
      <c r="D377" s="301"/>
      <c r="E377" s="299"/>
      <c r="F377" s="302"/>
      <c r="G377" s="303"/>
      <c r="H377" s="304"/>
      <c r="I377" s="304"/>
      <c r="J377" s="305"/>
      <c r="K377" s="306"/>
      <c r="L377" s="305"/>
      <c r="M377" s="344"/>
      <c r="N377" s="312"/>
      <c r="O377" s="313"/>
    </row>
    <row r="378" spans="1:15" s="309" customFormat="1" ht="20.100000000000001" customHeight="1">
      <c r="A378" s="311"/>
      <c r="B378" s="312"/>
      <c r="C378" s="300"/>
      <c r="D378" s="301"/>
      <c r="E378" s="299"/>
      <c r="F378" s="302"/>
      <c r="G378" s="303"/>
      <c r="H378" s="304"/>
      <c r="I378" s="304"/>
      <c r="J378" s="305"/>
      <c r="K378" s="306"/>
      <c r="L378" s="305"/>
      <c r="M378" s="344"/>
      <c r="N378" s="312"/>
      <c r="O378" s="313"/>
    </row>
    <row r="379" spans="1:15" s="309" customFormat="1" ht="20.100000000000001" customHeight="1">
      <c r="A379" s="311"/>
      <c r="B379" s="312"/>
      <c r="C379" s="300"/>
      <c r="D379" s="301"/>
      <c r="E379" s="299"/>
      <c r="F379" s="302"/>
      <c r="G379" s="303"/>
      <c r="H379" s="304"/>
      <c r="I379" s="304"/>
      <c r="J379" s="305"/>
      <c r="K379" s="306"/>
      <c r="L379" s="305"/>
      <c r="M379" s="344"/>
      <c r="N379" s="312"/>
      <c r="O379" s="313"/>
    </row>
    <row r="380" spans="1:15" s="309" customFormat="1" ht="20.100000000000001" customHeight="1">
      <c r="A380" s="311"/>
      <c r="B380" s="312"/>
      <c r="C380" s="300"/>
      <c r="D380" s="301"/>
      <c r="E380" s="299"/>
      <c r="F380" s="302"/>
      <c r="G380" s="303"/>
      <c r="H380" s="304"/>
      <c r="I380" s="304"/>
      <c r="J380" s="305"/>
      <c r="K380" s="306"/>
      <c r="L380" s="305"/>
      <c r="M380" s="344"/>
      <c r="N380" s="312"/>
      <c r="O380" s="313"/>
    </row>
    <row r="381" spans="1:15" s="309" customFormat="1" ht="20.100000000000001" customHeight="1">
      <c r="A381" s="311"/>
      <c r="B381" s="312"/>
      <c r="C381" s="300"/>
      <c r="D381" s="301"/>
      <c r="E381" s="299"/>
      <c r="F381" s="302"/>
      <c r="G381" s="303"/>
      <c r="H381" s="304"/>
      <c r="I381" s="304"/>
      <c r="J381" s="305"/>
      <c r="K381" s="306"/>
      <c r="L381" s="305"/>
      <c r="M381" s="344"/>
      <c r="N381" s="312"/>
      <c r="O381" s="313"/>
    </row>
    <row r="382" spans="1:15" s="309" customFormat="1" ht="20.100000000000001" customHeight="1">
      <c r="A382" s="311"/>
      <c r="B382" s="312"/>
      <c r="C382" s="300"/>
      <c r="D382" s="301"/>
      <c r="E382" s="299"/>
      <c r="F382" s="302"/>
      <c r="G382" s="303"/>
      <c r="H382" s="304"/>
      <c r="I382" s="304"/>
      <c r="J382" s="305"/>
      <c r="K382" s="306"/>
      <c r="L382" s="305"/>
      <c r="M382" s="344"/>
      <c r="N382" s="312"/>
      <c r="O382" s="313"/>
    </row>
    <row r="383" spans="1:15" s="309" customFormat="1" ht="20.100000000000001" customHeight="1">
      <c r="A383" s="311"/>
      <c r="B383" s="312"/>
      <c r="C383" s="300"/>
      <c r="D383" s="301"/>
      <c r="E383" s="299"/>
      <c r="F383" s="302"/>
      <c r="G383" s="303"/>
      <c r="H383" s="304"/>
      <c r="I383" s="304"/>
      <c r="J383" s="305"/>
      <c r="K383" s="306"/>
      <c r="L383" s="305"/>
      <c r="M383" s="344"/>
      <c r="N383" s="312"/>
      <c r="O383" s="313"/>
    </row>
    <row r="384" spans="1:15" s="309" customFormat="1" ht="20.100000000000001" customHeight="1">
      <c r="A384" s="311"/>
      <c r="B384" s="312"/>
      <c r="C384" s="300"/>
      <c r="D384" s="301"/>
      <c r="E384" s="299"/>
      <c r="F384" s="302"/>
      <c r="G384" s="303"/>
      <c r="H384" s="304"/>
      <c r="I384" s="304"/>
      <c r="J384" s="305"/>
      <c r="K384" s="306"/>
      <c r="L384" s="305"/>
      <c r="M384" s="344"/>
      <c r="N384" s="312"/>
      <c r="O384" s="313"/>
    </row>
    <row r="385" spans="1:15" s="309" customFormat="1" ht="20.100000000000001" customHeight="1">
      <c r="A385" s="311"/>
      <c r="B385" s="312"/>
      <c r="C385" s="300"/>
      <c r="D385" s="301"/>
      <c r="E385" s="299"/>
      <c r="F385" s="302"/>
      <c r="G385" s="303"/>
      <c r="H385" s="304"/>
      <c r="I385" s="304"/>
      <c r="J385" s="305"/>
      <c r="K385" s="306"/>
      <c r="L385" s="305"/>
      <c r="M385" s="344"/>
      <c r="N385" s="312"/>
      <c r="O385" s="313"/>
    </row>
    <row r="386" spans="1:15" s="309" customFormat="1" ht="20.100000000000001" customHeight="1">
      <c r="A386" s="311"/>
      <c r="B386" s="312"/>
      <c r="C386" s="300"/>
      <c r="D386" s="301"/>
      <c r="E386" s="299"/>
      <c r="F386" s="302"/>
      <c r="G386" s="303"/>
      <c r="H386" s="304"/>
      <c r="I386" s="304"/>
      <c r="J386" s="305"/>
      <c r="K386" s="306"/>
      <c r="L386" s="305"/>
      <c r="M386" s="344"/>
      <c r="N386" s="312"/>
      <c r="O386" s="313"/>
    </row>
    <row r="387" spans="1:15" s="309" customFormat="1" ht="20.100000000000001" customHeight="1">
      <c r="A387" s="311"/>
      <c r="B387" s="312"/>
      <c r="C387" s="300"/>
      <c r="D387" s="301"/>
      <c r="E387" s="299"/>
      <c r="F387" s="302"/>
      <c r="G387" s="303"/>
      <c r="H387" s="304"/>
      <c r="I387" s="304"/>
      <c r="J387" s="305"/>
      <c r="K387" s="306"/>
      <c r="L387" s="305"/>
      <c r="M387" s="344"/>
      <c r="N387" s="312"/>
      <c r="O387" s="313"/>
    </row>
    <row r="388" spans="1:15" s="309" customFormat="1" ht="20.100000000000001" customHeight="1">
      <c r="A388" s="311"/>
      <c r="B388" s="312"/>
      <c r="C388" s="300"/>
      <c r="D388" s="301"/>
      <c r="E388" s="299"/>
      <c r="F388" s="302"/>
      <c r="G388" s="303"/>
      <c r="H388" s="304"/>
      <c r="I388" s="304"/>
      <c r="J388" s="305"/>
      <c r="K388" s="306"/>
      <c r="L388" s="305"/>
      <c r="M388" s="344"/>
      <c r="N388" s="312"/>
      <c r="O388" s="313"/>
    </row>
    <row r="389" spans="1:15" s="309" customFormat="1" ht="20.100000000000001" customHeight="1">
      <c r="A389" s="311"/>
      <c r="B389" s="312"/>
      <c r="C389" s="300"/>
      <c r="D389" s="301"/>
      <c r="E389" s="299"/>
      <c r="F389" s="302"/>
      <c r="G389" s="303"/>
      <c r="H389" s="304"/>
      <c r="I389" s="304"/>
      <c r="J389" s="305"/>
      <c r="K389" s="306"/>
      <c r="L389" s="305"/>
      <c r="M389" s="344"/>
      <c r="N389" s="312"/>
      <c r="O389" s="313"/>
    </row>
    <row r="390" spans="1:15" s="309" customFormat="1" ht="20.100000000000001" customHeight="1">
      <c r="A390" s="311"/>
      <c r="B390" s="312"/>
      <c r="C390" s="300"/>
      <c r="D390" s="301"/>
      <c r="E390" s="299"/>
      <c r="F390" s="302"/>
      <c r="G390" s="303"/>
      <c r="H390" s="304"/>
      <c r="I390" s="304"/>
      <c r="J390" s="305"/>
      <c r="K390" s="306"/>
      <c r="L390" s="305"/>
      <c r="M390" s="344"/>
      <c r="N390" s="312"/>
      <c r="O390" s="313"/>
    </row>
    <row r="391" spans="1:15" s="309" customFormat="1" ht="20.100000000000001" customHeight="1">
      <c r="A391" s="311"/>
      <c r="B391" s="312"/>
      <c r="C391" s="300"/>
      <c r="D391" s="301"/>
      <c r="E391" s="299"/>
      <c r="F391" s="302"/>
      <c r="G391" s="303"/>
      <c r="H391" s="304"/>
      <c r="I391" s="304"/>
      <c r="J391" s="305"/>
      <c r="K391" s="306"/>
      <c r="L391" s="305"/>
      <c r="M391" s="344"/>
      <c r="N391" s="312"/>
      <c r="O391" s="313"/>
    </row>
    <row r="392" spans="1:15" s="309" customFormat="1" ht="20.100000000000001" customHeight="1">
      <c r="A392" s="311"/>
      <c r="B392" s="312"/>
      <c r="C392" s="300"/>
      <c r="D392" s="301"/>
      <c r="E392" s="299"/>
      <c r="F392" s="302"/>
      <c r="G392" s="303"/>
      <c r="H392" s="304"/>
      <c r="I392" s="304"/>
      <c r="J392" s="305"/>
      <c r="K392" s="306"/>
      <c r="L392" s="305"/>
      <c r="M392" s="344"/>
      <c r="N392" s="312"/>
      <c r="O392" s="313"/>
    </row>
    <row r="393" spans="1:15" s="309" customFormat="1" ht="20.100000000000001" customHeight="1">
      <c r="A393" s="311"/>
      <c r="B393" s="312"/>
      <c r="C393" s="300"/>
      <c r="D393" s="301"/>
      <c r="E393" s="299"/>
      <c r="F393" s="302"/>
      <c r="G393" s="303"/>
      <c r="H393" s="304"/>
      <c r="I393" s="304"/>
      <c r="J393" s="305"/>
      <c r="K393" s="306"/>
      <c r="L393" s="305"/>
      <c r="M393" s="344"/>
      <c r="N393" s="312"/>
      <c r="O393" s="313"/>
    </row>
    <row r="394" spans="1:15" s="309" customFormat="1" ht="20.100000000000001" customHeight="1">
      <c r="A394" s="311"/>
      <c r="B394" s="312"/>
      <c r="C394" s="300"/>
      <c r="D394" s="301"/>
      <c r="E394" s="299"/>
      <c r="F394" s="302"/>
      <c r="G394" s="303"/>
      <c r="H394" s="304"/>
      <c r="I394" s="304"/>
      <c r="J394" s="305"/>
      <c r="K394" s="306"/>
      <c r="L394" s="305"/>
      <c r="M394" s="344"/>
      <c r="N394" s="312"/>
      <c r="O394" s="313"/>
    </row>
    <row r="395" spans="1:15" s="309" customFormat="1" ht="20.100000000000001" customHeight="1">
      <c r="A395" s="311"/>
      <c r="B395" s="312"/>
      <c r="C395" s="300"/>
      <c r="D395" s="301"/>
      <c r="E395" s="299"/>
      <c r="F395" s="302"/>
      <c r="G395" s="303"/>
      <c r="H395" s="304"/>
      <c r="I395" s="304"/>
      <c r="J395" s="305"/>
      <c r="K395" s="306"/>
      <c r="L395" s="305"/>
      <c r="M395" s="344"/>
      <c r="N395" s="312"/>
      <c r="O395" s="313"/>
    </row>
    <row r="396" spans="1:15" s="309" customFormat="1" ht="20.100000000000001" customHeight="1">
      <c r="A396" s="311"/>
      <c r="B396" s="312"/>
      <c r="C396" s="300"/>
      <c r="D396" s="301"/>
      <c r="E396" s="299"/>
      <c r="F396" s="302"/>
      <c r="G396" s="303"/>
      <c r="H396" s="304"/>
      <c r="I396" s="304"/>
      <c r="J396" s="305"/>
      <c r="K396" s="306"/>
      <c r="L396" s="305"/>
      <c r="M396" s="344"/>
      <c r="N396" s="312"/>
      <c r="O396" s="313"/>
    </row>
    <row r="397" spans="1:15" s="309" customFormat="1" ht="20.100000000000001" customHeight="1">
      <c r="A397" s="311"/>
      <c r="B397" s="312"/>
      <c r="C397" s="300"/>
      <c r="D397" s="301"/>
      <c r="E397" s="299"/>
      <c r="F397" s="302"/>
      <c r="G397" s="303"/>
      <c r="H397" s="304"/>
      <c r="I397" s="304"/>
      <c r="J397" s="305"/>
      <c r="K397" s="306"/>
      <c r="L397" s="305"/>
      <c r="M397" s="344"/>
      <c r="N397" s="312"/>
      <c r="O397" s="313"/>
    </row>
    <row r="398" spans="1:15" s="309" customFormat="1" ht="20.100000000000001" customHeight="1">
      <c r="A398" s="311"/>
      <c r="B398" s="312"/>
      <c r="C398" s="300"/>
      <c r="D398" s="301"/>
      <c r="E398" s="299"/>
      <c r="F398" s="302"/>
      <c r="G398" s="303"/>
      <c r="H398" s="304"/>
      <c r="I398" s="304"/>
      <c r="J398" s="305"/>
      <c r="K398" s="306"/>
      <c r="L398" s="305"/>
      <c r="M398" s="344"/>
      <c r="N398" s="312"/>
      <c r="O398" s="313"/>
    </row>
    <row r="399" spans="1:15" s="309" customFormat="1" ht="20.100000000000001" customHeight="1">
      <c r="A399" s="311"/>
      <c r="B399" s="312"/>
      <c r="C399" s="300"/>
      <c r="D399" s="301"/>
      <c r="E399" s="299"/>
      <c r="F399" s="302"/>
      <c r="G399" s="303"/>
      <c r="H399" s="304"/>
      <c r="I399" s="304"/>
      <c r="J399" s="305"/>
      <c r="K399" s="306"/>
      <c r="L399" s="305"/>
      <c r="M399" s="344"/>
      <c r="N399" s="312"/>
      <c r="O399" s="313"/>
    </row>
    <row r="400" spans="1:15" s="309" customFormat="1" ht="20.100000000000001" customHeight="1">
      <c r="A400" s="311"/>
      <c r="B400" s="312"/>
      <c r="C400" s="300"/>
      <c r="D400" s="301"/>
      <c r="E400" s="299"/>
      <c r="F400" s="302"/>
      <c r="G400" s="303"/>
      <c r="H400" s="304"/>
      <c r="I400" s="304"/>
      <c r="J400" s="305"/>
      <c r="K400" s="306"/>
      <c r="L400" s="305"/>
      <c r="M400" s="344"/>
      <c r="N400" s="312"/>
      <c r="O400" s="313"/>
    </row>
    <row r="401" spans="1:15" s="309" customFormat="1" ht="20.100000000000001" customHeight="1">
      <c r="A401" s="311"/>
      <c r="B401" s="312"/>
      <c r="C401" s="300"/>
      <c r="D401" s="301"/>
      <c r="E401" s="299"/>
      <c r="F401" s="302"/>
      <c r="G401" s="303"/>
      <c r="H401" s="304"/>
      <c r="I401" s="304"/>
      <c r="J401" s="305"/>
      <c r="K401" s="306"/>
      <c r="L401" s="305"/>
      <c r="M401" s="344"/>
      <c r="N401" s="312"/>
      <c r="O401" s="313"/>
    </row>
    <row r="402" spans="1:15" s="309" customFormat="1" ht="20.100000000000001" customHeight="1">
      <c r="A402" s="311"/>
      <c r="B402" s="312"/>
      <c r="C402" s="300"/>
      <c r="D402" s="301"/>
      <c r="E402" s="299"/>
      <c r="F402" s="302"/>
      <c r="G402" s="303"/>
      <c r="H402" s="304"/>
      <c r="I402" s="304"/>
      <c r="J402" s="305"/>
      <c r="K402" s="306"/>
      <c r="L402" s="305"/>
      <c r="M402" s="344"/>
      <c r="N402" s="312"/>
      <c r="O402" s="313"/>
    </row>
    <row r="403" spans="1:15" s="309" customFormat="1" ht="20.100000000000001" customHeight="1">
      <c r="A403" s="311"/>
      <c r="B403" s="312"/>
      <c r="C403" s="300"/>
      <c r="D403" s="301"/>
      <c r="E403" s="299"/>
      <c r="F403" s="302"/>
      <c r="G403" s="303"/>
      <c r="H403" s="304"/>
      <c r="I403" s="304"/>
      <c r="J403" s="305"/>
      <c r="K403" s="306"/>
      <c r="L403" s="305"/>
      <c r="M403" s="344"/>
      <c r="N403" s="312"/>
      <c r="O403" s="313"/>
    </row>
    <row r="404" spans="1:15" s="309" customFormat="1" ht="20.100000000000001" customHeight="1">
      <c r="A404" s="311"/>
      <c r="B404" s="312"/>
      <c r="C404" s="300"/>
      <c r="D404" s="301"/>
      <c r="E404" s="299"/>
      <c r="F404" s="302"/>
      <c r="G404" s="303"/>
      <c r="H404" s="304"/>
      <c r="I404" s="304"/>
      <c r="J404" s="305"/>
      <c r="K404" s="306"/>
      <c r="L404" s="305"/>
      <c r="M404" s="344"/>
      <c r="N404" s="312"/>
      <c r="O404" s="313"/>
    </row>
    <row r="405" spans="1:15" s="309" customFormat="1" ht="20.100000000000001" customHeight="1">
      <c r="A405" s="311"/>
      <c r="B405" s="312"/>
      <c r="C405" s="300"/>
      <c r="D405" s="301"/>
      <c r="E405" s="299"/>
      <c r="F405" s="302"/>
      <c r="G405" s="303"/>
      <c r="H405" s="304"/>
      <c r="I405" s="304"/>
      <c r="J405" s="305"/>
      <c r="K405" s="306"/>
      <c r="L405" s="305"/>
      <c r="M405" s="344"/>
      <c r="N405" s="312"/>
      <c r="O405" s="313"/>
    </row>
    <row r="406" spans="1:15" s="309" customFormat="1" ht="20.100000000000001" customHeight="1">
      <c r="A406" s="311"/>
      <c r="B406" s="312"/>
      <c r="C406" s="300"/>
      <c r="D406" s="301"/>
      <c r="E406" s="299"/>
      <c r="F406" s="302"/>
      <c r="G406" s="303"/>
      <c r="H406" s="304"/>
      <c r="I406" s="304"/>
      <c r="J406" s="305"/>
      <c r="K406" s="306"/>
      <c r="L406" s="305"/>
      <c r="M406" s="344"/>
      <c r="N406" s="312"/>
      <c r="O406" s="313"/>
    </row>
    <row r="407" spans="1:15" s="309" customFormat="1" ht="20.100000000000001" customHeight="1">
      <c r="A407" s="311"/>
      <c r="B407" s="312"/>
      <c r="C407" s="300"/>
      <c r="D407" s="301"/>
      <c r="E407" s="299"/>
      <c r="F407" s="302"/>
      <c r="G407" s="303"/>
      <c r="H407" s="304"/>
      <c r="I407" s="304"/>
      <c r="J407" s="305"/>
      <c r="K407" s="306"/>
      <c r="L407" s="305"/>
      <c r="M407" s="344"/>
      <c r="N407" s="312"/>
      <c r="O407" s="313"/>
    </row>
    <row r="408" spans="1:15" s="309" customFormat="1" ht="20.100000000000001" customHeight="1">
      <c r="A408" s="311"/>
      <c r="B408" s="312"/>
      <c r="C408" s="300"/>
      <c r="D408" s="301"/>
      <c r="E408" s="299"/>
      <c r="F408" s="302"/>
      <c r="G408" s="303"/>
      <c r="H408" s="304"/>
      <c r="I408" s="304"/>
      <c r="J408" s="305"/>
      <c r="K408" s="306"/>
      <c r="L408" s="305"/>
      <c r="M408" s="344"/>
      <c r="N408" s="312"/>
      <c r="O408" s="313"/>
    </row>
    <row r="409" spans="1:15" s="309" customFormat="1" ht="20.100000000000001" customHeight="1">
      <c r="A409" s="311"/>
      <c r="B409" s="312"/>
      <c r="C409" s="300"/>
      <c r="D409" s="301"/>
      <c r="E409" s="299"/>
      <c r="F409" s="302"/>
      <c r="G409" s="303"/>
      <c r="H409" s="304"/>
      <c r="I409" s="304"/>
      <c r="J409" s="305"/>
      <c r="K409" s="306"/>
      <c r="L409" s="305"/>
      <c r="M409" s="344"/>
      <c r="N409" s="312"/>
      <c r="O409" s="313"/>
    </row>
    <row r="410" spans="1:15" s="309" customFormat="1" ht="20.100000000000001" customHeight="1">
      <c r="A410" s="311"/>
      <c r="B410" s="312"/>
      <c r="C410" s="300"/>
      <c r="D410" s="301"/>
      <c r="E410" s="299"/>
      <c r="F410" s="302"/>
      <c r="G410" s="303"/>
      <c r="H410" s="304"/>
      <c r="I410" s="304"/>
      <c r="J410" s="305"/>
      <c r="K410" s="306"/>
      <c r="L410" s="305"/>
      <c r="M410" s="344"/>
      <c r="N410" s="312"/>
      <c r="O410" s="313"/>
    </row>
    <row r="411" spans="1:15" s="309" customFormat="1" ht="20.100000000000001" customHeight="1">
      <c r="A411" s="311"/>
      <c r="B411" s="312"/>
      <c r="C411" s="300"/>
      <c r="D411" s="301"/>
      <c r="E411" s="299"/>
      <c r="F411" s="302"/>
      <c r="G411" s="303"/>
      <c r="H411" s="304"/>
      <c r="I411" s="304"/>
      <c r="J411" s="305"/>
      <c r="K411" s="306"/>
      <c r="L411" s="305"/>
      <c r="M411" s="344"/>
      <c r="N411" s="312"/>
      <c r="O411" s="313"/>
    </row>
    <row r="412" spans="1:15" s="309" customFormat="1" ht="20.100000000000001" customHeight="1">
      <c r="A412" s="311"/>
      <c r="B412" s="312"/>
      <c r="C412" s="300"/>
      <c r="D412" s="301"/>
      <c r="E412" s="299"/>
      <c r="F412" s="302"/>
      <c r="G412" s="303"/>
      <c r="H412" s="304"/>
      <c r="I412" s="304"/>
      <c r="J412" s="305"/>
      <c r="K412" s="306"/>
      <c r="L412" s="305"/>
      <c r="M412" s="344"/>
      <c r="N412" s="312"/>
      <c r="O412" s="313"/>
    </row>
    <row r="413" spans="1:15" s="309" customFormat="1" ht="20.100000000000001" customHeight="1">
      <c r="A413" s="311"/>
      <c r="B413" s="312"/>
      <c r="C413" s="300"/>
      <c r="D413" s="301"/>
      <c r="E413" s="299"/>
      <c r="F413" s="302"/>
      <c r="G413" s="303"/>
      <c r="H413" s="304"/>
      <c r="I413" s="304"/>
      <c r="J413" s="305"/>
      <c r="K413" s="306"/>
      <c r="L413" s="305"/>
      <c r="M413" s="344"/>
      <c r="N413" s="312"/>
      <c r="O413" s="313"/>
    </row>
    <row r="414" spans="1:15" s="309" customFormat="1" ht="20.100000000000001" customHeight="1">
      <c r="A414" s="311"/>
      <c r="B414" s="312"/>
      <c r="C414" s="300"/>
      <c r="D414" s="301"/>
      <c r="E414" s="299"/>
      <c r="F414" s="302"/>
      <c r="G414" s="303"/>
      <c r="H414" s="304"/>
      <c r="I414" s="304"/>
      <c r="J414" s="305"/>
      <c r="K414" s="306"/>
      <c r="L414" s="305"/>
      <c r="M414" s="344"/>
      <c r="N414" s="312"/>
      <c r="O414" s="313"/>
    </row>
    <row r="415" spans="1:15" s="309" customFormat="1" ht="20.100000000000001" customHeight="1">
      <c r="A415" s="311"/>
      <c r="B415" s="312"/>
      <c r="C415" s="300"/>
      <c r="D415" s="301"/>
      <c r="E415" s="299"/>
      <c r="F415" s="302"/>
      <c r="G415" s="303"/>
      <c r="H415" s="304"/>
      <c r="I415" s="304"/>
      <c r="J415" s="305"/>
      <c r="K415" s="306"/>
      <c r="L415" s="305"/>
      <c r="M415" s="344"/>
      <c r="N415" s="312"/>
      <c r="O415" s="313"/>
    </row>
    <row r="416" spans="1:15" s="309" customFormat="1" ht="20.100000000000001" customHeight="1">
      <c r="A416" s="311"/>
      <c r="B416" s="312"/>
      <c r="C416" s="300"/>
      <c r="D416" s="301"/>
      <c r="E416" s="299"/>
      <c r="F416" s="302"/>
      <c r="G416" s="303"/>
      <c r="H416" s="304"/>
      <c r="I416" s="304"/>
      <c r="J416" s="305"/>
      <c r="K416" s="306"/>
      <c r="L416" s="305"/>
      <c r="M416" s="344"/>
      <c r="N416" s="312"/>
      <c r="O416" s="313"/>
    </row>
    <row r="417" spans="1:15" s="309" customFormat="1" ht="20.100000000000001" customHeight="1">
      <c r="A417" s="311"/>
      <c r="B417" s="312"/>
      <c r="C417" s="300"/>
      <c r="D417" s="301"/>
      <c r="E417" s="299"/>
      <c r="F417" s="302"/>
      <c r="G417" s="303"/>
      <c r="H417" s="304"/>
      <c r="I417" s="304"/>
      <c r="J417" s="305"/>
      <c r="K417" s="306"/>
      <c r="L417" s="305"/>
      <c r="M417" s="344"/>
      <c r="N417" s="312"/>
      <c r="O417" s="313"/>
    </row>
    <row r="418" spans="1:15" s="309" customFormat="1" ht="20.100000000000001" customHeight="1">
      <c r="A418" s="311"/>
      <c r="B418" s="312"/>
      <c r="C418" s="300"/>
      <c r="D418" s="301"/>
      <c r="E418" s="299"/>
      <c r="F418" s="302"/>
      <c r="G418" s="303"/>
      <c r="H418" s="304"/>
      <c r="I418" s="304"/>
      <c r="J418" s="305"/>
      <c r="K418" s="306"/>
      <c r="L418" s="305"/>
      <c r="M418" s="344"/>
      <c r="N418" s="312"/>
      <c r="O418" s="313"/>
    </row>
    <row r="419" spans="1:15" s="309" customFormat="1" ht="20.100000000000001" customHeight="1">
      <c r="A419" s="311"/>
      <c r="B419" s="312"/>
      <c r="C419" s="300"/>
      <c r="D419" s="301"/>
      <c r="E419" s="299"/>
      <c r="F419" s="302"/>
      <c r="G419" s="303"/>
      <c r="H419" s="304"/>
      <c r="I419" s="304"/>
      <c r="J419" s="305"/>
      <c r="K419" s="306"/>
      <c r="L419" s="305"/>
      <c r="M419" s="344"/>
      <c r="N419" s="312"/>
      <c r="O419" s="313"/>
    </row>
    <row r="420" spans="1:15" s="309" customFormat="1" ht="20.100000000000001" customHeight="1">
      <c r="A420" s="311"/>
      <c r="B420" s="312"/>
      <c r="C420" s="300"/>
      <c r="D420" s="301"/>
      <c r="E420" s="299"/>
      <c r="F420" s="302"/>
      <c r="G420" s="303"/>
      <c r="H420" s="304"/>
      <c r="I420" s="304"/>
      <c r="J420" s="305"/>
      <c r="K420" s="306"/>
      <c r="L420" s="305"/>
      <c r="M420" s="344"/>
      <c r="N420" s="312"/>
      <c r="O420" s="313"/>
    </row>
    <row r="421" spans="1:15" s="309" customFormat="1" ht="20.100000000000001" customHeight="1">
      <c r="A421" s="311"/>
      <c r="B421" s="312"/>
      <c r="C421" s="300"/>
      <c r="D421" s="301"/>
      <c r="E421" s="299"/>
      <c r="F421" s="302"/>
      <c r="G421" s="303"/>
      <c r="H421" s="304"/>
      <c r="I421" s="304"/>
      <c r="J421" s="305"/>
      <c r="K421" s="306"/>
      <c r="L421" s="305"/>
      <c r="M421" s="344"/>
      <c r="N421" s="312"/>
      <c r="O421" s="313"/>
    </row>
    <row r="422" spans="1:15" s="309" customFormat="1" ht="20.100000000000001" customHeight="1">
      <c r="A422" s="311"/>
      <c r="B422" s="312"/>
      <c r="C422" s="300"/>
      <c r="D422" s="301"/>
      <c r="E422" s="299"/>
      <c r="F422" s="302"/>
      <c r="G422" s="303"/>
      <c r="H422" s="304"/>
      <c r="I422" s="304"/>
      <c r="J422" s="305"/>
      <c r="K422" s="306"/>
      <c r="L422" s="305"/>
      <c r="M422" s="344"/>
      <c r="N422" s="312"/>
      <c r="O422" s="313"/>
    </row>
    <row r="423" spans="1:15" s="309" customFormat="1" ht="20.100000000000001" customHeight="1">
      <c r="A423" s="311"/>
      <c r="B423" s="312"/>
      <c r="C423" s="300"/>
      <c r="D423" s="301"/>
      <c r="E423" s="299"/>
      <c r="F423" s="302"/>
      <c r="G423" s="303"/>
      <c r="H423" s="304"/>
      <c r="I423" s="304"/>
      <c r="J423" s="305"/>
      <c r="K423" s="306"/>
      <c r="L423" s="305"/>
      <c r="M423" s="344"/>
      <c r="N423" s="312"/>
      <c r="O423" s="313"/>
    </row>
    <row r="424" spans="1:15" s="309" customFormat="1" ht="20.100000000000001" customHeight="1">
      <c r="A424" s="311"/>
      <c r="B424" s="312"/>
      <c r="C424" s="300"/>
      <c r="D424" s="301"/>
      <c r="E424" s="299"/>
      <c r="F424" s="302"/>
      <c r="G424" s="303"/>
      <c r="H424" s="304"/>
      <c r="I424" s="304"/>
      <c r="J424" s="305"/>
      <c r="K424" s="306"/>
      <c r="L424" s="305"/>
      <c r="M424" s="344"/>
      <c r="N424" s="312"/>
      <c r="O424" s="313"/>
    </row>
    <row r="425" spans="1:15" s="309" customFormat="1" ht="20.100000000000001" customHeight="1">
      <c r="A425" s="311"/>
      <c r="B425" s="312"/>
      <c r="C425" s="300"/>
      <c r="D425" s="301"/>
      <c r="E425" s="299"/>
      <c r="F425" s="302"/>
      <c r="G425" s="303"/>
      <c r="H425" s="304"/>
      <c r="I425" s="304"/>
      <c r="J425" s="305"/>
      <c r="K425" s="306"/>
      <c r="L425" s="305"/>
      <c r="M425" s="344"/>
      <c r="N425" s="312"/>
      <c r="O425" s="313"/>
    </row>
    <row r="426" spans="1:15" s="309" customFormat="1" ht="20.100000000000001" customHeight="1">
      <c r="A426" s="311"/>
      <c r="B426" s="312"/>
      <c r="C426" s="300"/>
      <c r="D426" s="301"/>
      <c r="E426" s="299"/>
      <c r="F426" s="302"/>
      <c r="G426" s="303"/>
      <c r="H426" s="304"/>
      <c r="I426" s="304"/>
      <c r="J426" s="305"/>
      <c r="K426" s="306"/>
      <c r="L426" s="305"/>
      <c r="M426" s="344"/>
      <c r="N426" s="312"/>
      <c r="O426" s="313"/>
    </row>
    <row r="427" spans="1:15" s="309" customFormat="1" ht="20.100000000000001" customHeight="1">
      <c r="A427" s="311"/>
      <c r="B427" s="312"/>
      <c r="C427" s="300"/>
      <c r="D427" s="301"/>
      <c r="E427" s="299"/>
      <c r="F427" s="302"/>
      <c r="G427" s="303"/>
      <c r="H427" s="304"/>
      <c r="I427" s="304"/>
      <c r="J427" s="305"/>
      <c r="K427" s="306"/>
      <c r="L427" s="305"/>
      <c r="M427" s="344"/>
      <c r="N427" s="312"/>
      <c r="O427" s="313"/>
    </row>
    <row r="428" spans="1:15" s="309" customFormat="1" ht="20.100000000000001" customHeight="1">
      <c r="A428" s="311"/>
      <c r="B428" s="312"/>
      <c r="C428" s="300"/>
      <c r="D428" s="301"/>
      <c r="E428" s="299"/>
      <c r="F428" s="302"/>
      <c r="G428" s="303"/>
      <c r="H428" s="304"/>
      <c r="I428" s="304"/>
      <c r="J428" s="305"/>
      <c r="K428" s="306"/>
      <c r="L428" s="305"/>
      <c r="M428" s="344"/>
      <c r="N428" s="312"/>
      <c r="O428" s="313"/>
    </row>
    <row r="429" spans="1:15" s="309" customFormat="1" ht="20.100000000000001" customHeight="1">
      <c r="A429" s="311"/>
      <c r="B429" s="312"/>
      <c r="C429" s="300"/>
      <c r="D429" s="301"/>
      <c r="E429" s="299"/>
      <c r="F429" s="302"/>
      <c r="G429" s="303"/>
      <c r="H429" s="304"/>
      <c r="I429" s="304"/>
      <c r="J429" s="305"/>
      <c r="K429" s="306"/>
      <c r="L429" s="305"/>
      <c r="M429" s="344"/>
      <c r="N429" s="312"/>
      <c r="O429" s="313"/>
    </row>
    <row r="430" spans="1:15" s="309" customFormat="1" ht="20.100000000000001" customHeight="1">
      <c r="A430" s="311"/>
      <c r="B430" s="312"/>
      <c r="C430" s="300"/>
      <c r="D430" s="301"/>
      <c r="E430" s="299"/>
      <c r="F430" s="302"/>
      <c r="G430" s="303"/>
      <c r="H430" s="304"/>
      <c r="I430" s="304"/>
      <c r="J430" s="305"/>
      <c r="K430" s="306"/>
      <c r="L430" s="305"/>
      <c r="M430" s="344"/>
      <c r="N430" s="312"/>
      <c r="O430" s="313"/>
    </row>
    <row r="431" spans="1:15" s="309" customFormat="1" ht="20.100000000000001" customHeight="1">
      <c r="A431" s="311"/>
      <c r="B431" s="312"/>
      <c r="C431" s="300"/>
      <c r="D431" s="301"/>
      <c r="E431" s="299"/>
      <c r="F431" s="302"/>
      <c r="G431" s="303"/>
      <c r="H431" s="304"/>
      <c r="I431" s="304"/>
      <c r="J431" s="305"/>
      <c r="K431" s="306"/>
      <c r="L431" s="305"/>
      <c r="M431" s="344"/>
      <c r="N431" s="312"/>
      <c r="O431" s="313"/>
    </row>
    <row r="432" spans="1:15" s="309" customFormat="1" ht="20.100000000000001" customHeight="1">
      <c r="A432" s="311"/>
      <c r="B432" s="312"/>
      <c r="C432" s="300"/>
      <c r="D432" s="301"/>
      <c r="E432" s="299"/>
      <c r="F432" s="302"/>
      <c r="G432" s="303"/>
      <c r="H432" s="304"/>
      <c r="I432" s="304"/>
      <c r="J432" s="305"/>
      <c r="K432" s="306"/>
      <c r="L432" s="305"/>
      <c r="M432" s="344"/>
      <c r="N432" s="312"/>
      <c r="O432" s="313"/>
    </row>
    <row r="433" spans="1:15" s="309" customFormat="1" ht="20.100000000000001" customHeight="1">
      <c r="A433" s="311"/>
      <c r="B433" s="312"/>
      <c r="C433" s="300"/>
      <c r="D433" s="301"/>
      <c r="E433" s="299"/>
      <c r="F433" s="302"/>
      <c r="G433" s="303"/>
      <c r="H433" s="304"/>
      <c r="I433" s="304"/>
      <c r="J433" s="305"/>
      <c r="K433" s="306"/>
      <c r="L433" s="305"/>
      <c r="M433" s="344"/>
      <c r="N433" s="312"/>
      <c r="O433" s="313"/>
    </row>
    <row r="434" spans="1:15" s="309" customFormat="1" ht="20.100000000000001" customHeight="1">
      <c r="A434" s="311"/>
      <c r="B434" s="312"/>
      <c r="C434" s="300"/>
      <c r="D434" s="301"/>
      <c r="E434" s="299"/>
      <c r="F434" s="302"/>
      <c r="G434" s="303"/>
      <c r="H434" s="304"/>
      <c r="I434" s="304"/>
      <c r="J434" s="305"/>
      <c r="K434" s="306"/>
      <c r="L434" s="305"/>
      <c r="M434" s="344"/>
      <c r="N434" s="312"/>
      <c r="O434" s="313"/>
    </row>
    <row r="435" spans="1:15" s="309" customFormat="1" ht="20.100000000000001" customHeight="1">
      <c r="A435" s="311"/>
      <c r="B435" s="312"/>
      <c r="C435" s="300"/>
      <c r="D435" s="301"/>
      <c r="E435" s="299"/>
      <c r="F435" s="302"/>
      <c r="G435" s="303"/>
      <c r="H435" s="304"/>
      <c r="I435" s="304"/>
      <c r="J435" s="305"/>
      <c r="K435" s="306"/>
      <c r="L435" s="305"/>
      <c r="M435" s="344"/>
      <c r="N435" s="312"/>
      <c r="O435" s="313"/>
    </row>
    <row r="436" spans="1:15" s="309" customFormat="1" ht="20.100000000000001" customHeight="1">
      <c r="A436" s="311"/>
      <c r="B436" s="312"/>
      <c r="C436" s="300"/>
      <c r="D436" s="301"/>
      <c r="E436" s="299"/>
      <c r="F436" s="302"/>
      <c r="G436" s="303"/>
      <c r="H436" s="304"/>
      <c r="I436" s="304"/>
      <c r="J436" s="305"/>
      <c r="K436" s="306"/>
      <c r="L436" s="305"/>
      <c r="M436" s="344"/>
      <c r="N436" s="312"/>
      <c r="O436" s="313"/>
    </row>
    <row r="437" spans="1:15" s="309" customFormat="1" ht="20.100000000000001" customHeight="1">
      <c r="A437" s="311"/>
      <c r="B437" s="312"/>
      <c r="C437" s="300"/>
      <c r="D437" s="301"/>
      <c r="E437" s="299"/>
      <c r="F437" s="302"/>
      <c r="G437" s="303"/>
      <c r="H437" s="304"/>
      <c r="I437" s="304"/>
      <c r="J437" s="305"/>
      <c r="K437" s="306"/>
      <c r="L437" s="305"/>
      <c r="M437" s="344"/>
      <c r="N437" s="312"/>
      <c r="O437" s="313"/>
    </row>
    <row r="438" spans="1:15" s="309" customFormat="1" ht="20.100000000000001" customHeight="1">
      <c r="A438" s="311"/>
      <c r="B438" s="312"/>
      <c r="C438" s="300"/>
      <c r="D438" s="301"/>
      <c r="E438" s="299"/>
      <c r="F438" s="302"/>
      <c r="G438" s="303"/>
      <c r="H438" s="304"/>
      <c r="I438" s="304"/>
      <c r="J438" s="305"/>
      <c r="K438" s="306"/>
      <c r="L438" s="305"/>
      <c r="M438" s="344"/>
      <c r="N438" s="312"/>
      <c r="O438" s="313"/>
    </row>
    <row r="439" spans="1:15" s="309" customFormat="1" ht="20.100000000000001" customHeight="1">
      <c r="A439" s="311"/>
      <c r="B439" s="312"/>
      <c r="C439" s="300"/>
      <c r="D439" s="301"/>
      <c r="E439" s="299"/>
      <c r="F439" s="302"/>
      <c r="G439" s="303"/>
      <c r="H439" s="304"/>
      <c r="I439" s="304"/>
      <c r="J439" s="305"/>
      <c r="K439" s="306"/>
      <c r="L439" s="305"/>
      <c r="M439" s="344"/>
      <c r="N439" s="312"/>
      <c r="O439" s="313"/>
    </row>
    <row r="440" spans="1:15" s="309" customFormat="1" ht="20.100000000000001" customHeight="1">
      <c r="A440" s="311"/>
      <c r="B440" s="312"/>
      <c r="C440" s="300"/>
      <c r="D440" s="301"/>
      <c r="E440" s="299"/>
      <c r="F440" s="302"/>
      <c r="G440" s="303"/>
      <c r="H440" s="304"/>
      <c r="I440" s="304"/>
      <c r="J440" s="305"/>
      <c r="K440" s="306"/>
      <c r="L440" s="305"/>
      <c r="M440" s="344"/>
      <c r="N440" s="312"/>
      <c r="O440" s="313"/>
    </row>
    <row r="441" spans="1:15" s="309" customFormat="1" ht="20.100000000000001" customHeight="1">
      <c r="A441" s="311"/>
      <c r="B441" s="312"/>
      <c r="C441" s="300"/>
      <c r="D441" s="301"/>
      <c r="E441" s="299"/>
      <c r="F441" s="302"/>
      <c r="G441" s="303"/>
      <c r="H441" s="304"/>
      <c r="I441" s="304"/>
      <c r="J441" s="305"/>
      <c r="K441" s="306"/>
      <c r="L441" s="305"/>
      <c r="M441" s="344"/>
      <c r="N441" s="312"/>
      <c r="O441" s="313"/>
    </row>
    <row r="442" spans="1:15" s="309" customFormat="1" ht="20.100000000000001" customHeight="1">
      <c r="A442" s="311"/>
      <c r="B442" s="312"/>
      <c r="C442" s="300"/>
      <c r="D442" s="301"/>
      <c r="E442" s="299"/>
      <c r="F442" s="302"/>
      <c r="G442" s="303"/>
      <c r="H442" s="304"/>
      <c r="I442" s="304"/>
      <c r="J442" s="305"/>
      <c r="K442" s="306"/>
      <c r="L442" s="305"/>
      <c r="M442" s="344"/>
      <c r="N442" s="312"/>
      <c r="O442" s="313"/>
    </row>
    <row r="443" spans="1:15" s="309" customFormat="1" ht="20.100000000000001" customHeight="1">
      <c r="A443" s="311"/>
      <c r="B443" s="312"/>
      <c r="C443" s="300"/>
      <c r="D443" s="301"/>
      <c r="E443" s="299"/>
      <c r="F443" s="302"/>
      <c r="G443" s="303"/>
      <c r="H443" s="304"/>
      <c r="I443" s="304"/>
      <c r="J443" s="305"/>
      <c r="K443" s="306"/>
      <c r="L443" s="305"/>
      <c r="M443" s="344"/>
      <c r="N443" s="312"/>
      <c r="O443" s="313"/>
    </row>
  </sheetData>
  <autoFilter ref="A4:N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3" t="str">
        <f>INICIO!C5</f>
        <v>UNIDADE: HOSPITAL E MATERNIDADE SÃO LUCAS</v>
      </c>
      <c r="B1" s="55" t="str">
        <f>INICIO!C6</f>
        <v>MÊS: 10/2022</v>
      </c>
    </row>
    <row r="2" spans="1:2">
      <c r="A2" s="389" t="str">
        <f>INICIO!C4</f>
        <v>OS: INSTITUTO DIVA ALVES DO BRASIL - IDAB</v>
      </c>
      <c r="B2" s="390"/>
    </row>
    <row r="3" spans="1:2">
      <c r="A3" s="391" t="s">
        <v>239</v>
      </c>
      <c r="B3" s="392"/>
    </row>
    <row r="4" spans="1:2">
      <c r="A4" s="393"/>
      <c r="B4" s="394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SUMIF(FINANCEIRO!$I$5:$I$500,"CONTRATO DE GESTÃO",FINANCEIRO!$J$5:$J$500)</f>
        <v>1579950.56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10" customFormat="1">
      <c r="A11" s="217" t="s">
        <v>229</v>
      </c>
      <c r="B11" s="279"/>
    </row>
    <row r="12" spans="1:2">
      <c r="A12" s="47" t="s">
        <v>106</v>
      </c>
      <c r="B12" s="49">
        <f>SUM(B8:B10)</f>
        <v>1579950.56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528988.39999999991</v>
      </c>
    </row>
    <row r="15" spans="1:2">
      <c r="A15" s="43" t="s">
        <v>286</v>
      </c>
      <c r="B15" s="44">
        <f>'DESPESAS REALIZADAS'!D25</f>
        <v>151997.53</v>
      </c>
    </row>
    <row r="16" spans="1:2">
      <c r="A16" s="43" t="s">
        <v>287</v>
      </c>
      <c r="B16" s="44">
        <f>'DESPESAS REALIZADAS'!D71</f>
        <v>1208645.3099999994</v>
      </c>
    </row>
    <row r="17" spans="1:2">
      <c r="A17" s="43" t="s">
        <v>288</v>
      </c>
      <c r="B17" s="44">
        <f>'DESPESAS REALIZADAS'!D82</f>
        <v>125154.78000000001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10" customFormat="1">
      <c r="A22" s="43" t="s">
        <v>231</v>
      </c>
      <c r="B22" s="279">
        <v>0</v>
      </c>
    </row>
    <row r="23" spans="1:2">
      <c r="A23" s="47" t="s">
        <v>113</v>
      </c>
      <c r="B23" s="50">
        <f>SUM(B14:B22)</f>
        <v>2014786.0199999993</v>
      </c>
    </row>
    <row r="24" spans="1:2">
      <c r="A24" s="38"/>
      <c r="B24" s="45"/>
    </row>
    <row r="25" spans="1:2">
      <c r="A25" s="47" t="s">
        <v>114</v>
      </c>
      <c r="B25" s="50">
        <f>(B6+B12)-B23</f>
        <v>-434835.45999999926</v>
      </c>
    </row>
    <row r="26" spans="1:2">
      <c r="A26" s="39"/>
      <c r="B26" s="46"/>
    </row>
    <row r="27" spans="1:2">
      <c r="A27" s="395" t="s">
        <v>115</v>
      </c>
      <c r="B27" s="396"/>
    </row>
    <row r="28" spans="1:2">
      <c r="A28" s="43" t="s">
        <v>116</v>
      </c>
      <c r="B28" s="44">
        <f>B25</f>
        <v>-434835.45999999926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" thickBot="1">
      <c r="A33" s="51" t="s">
        <v>121</v>
      </c>
      <c r="B33" s="52">
        <f>B28+B29+B30-B31-B32</f>
        <v>-434835.45999999926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3" t="str">
        <f>INICIO!C5</f>
        <v>UNIDADE: HOSPITAL E MATERNIDADE SÃO LUCAS</v>
      </c>
      <c r="B1" s="55" t="str">
        <f>INICIO!C6</f>
        <v>MÊS: 10/2022</v>
      </c>
    </row>
    <row r="2" spans="1:2">
      <c r="A2" s="389" t="str">
        <f>INICIO!C4</f>
        <v>OS: INSTITUTO DIVA ALVES DO BRASIL - IDAB</v>
      </c>
      <c r="B2" s="390"/>
    </row>
    <row r="3" spans="1:2" ht="18" customHeight="1">
      <c r="A3" s="233" t="s">
        <v>241</v>
      </c>
      <c r="B3" s="234"/>
    </row>
    <row r="4" spans="1:2">
      <c r="A4" s="235"/>
      <c r="B4" s="236"/>
    </row>
    <row r="5" spans="1:2">
      <c r="A5" s="211"/>
      <c r="B5" s="212"/>
    </row>
    <row r="6" spans="1:2">
      <c r="A6" s="213" t="s">
        <v>228</v>
      </c>
      <c r="B6" s="214">
        <v>0</v>
      </c>
    </row>
    <row r="7" spans="1:2">
      <c r="A7" s="215" t="s">
        <v>57</v>
      </c>
      <c r="B7" s="216"/>
    </row>
    <row r="8" spans="1:2">
      <c r="A8" s="217" t="s">
        <v>58</v>
      </c>
      <c r="B8" s="218">
        <v>0</v>
      </c>
    </row>
    <row r="9" spans="1:2">
      <c r="A9" s="217" t="s">
        <v>104</v>
      </c>
      <c r="B9" s="230">
        <v>0</v>
      </c>
    </row>
    <row r="10" spans="1:2">
      <c r="A10" s="217" t="s">
        <v>105</v>
      </c>
      <c r="B10" s="219">
        <v>0</v>
      </c>
    </row>
    <row r="11" spans="1:2">
      <c r="A11" s="217" t="s">
        <v>229</v>
      </c>
      <c r="B11" s="219">
        <v>0</v>
      </c>
    </row>
    <row r="12" spans="1:2">
      <c r="A12" s="213" t="s">
        <v>230</v>
      </c>
      <c r="B12" s="214">
        <f>SUM(B8:B11)</f>
        <v>0</v>
      </c>
    </row>
    <row r="13" spans="1:2">
      <c r="A13" s="215" t="s">
        <v>107</v>
      </c>
      <c r="B13" s="231"/>
    </row>
    <row r="14" spans="1:2">
      <c r="A14" s="43" t="s">
        <v>108</v>
      </c>
      <c r="B14" s="218">
        <v>0</v>
      </c>
    </row>
    <row r="15" spans="1:2">
      <c r="A15" s="43" t="s">
        <v>286</v>
      </c>
      <c r="B15" s="218">
        <v>0</v>
      </c>
    </row>
    <row r="16" spans="1:2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30">
        <v>0</v>
      </c>
    </row>
    <row r="22" spans="1:2" s="210" customFormat="1">
      <c r="A22" s="43" t="s">
        <v>231</v>
      </c>
      <c r="B22" s="280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B25</f>
        <v>0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" thickBot="1">
      <c r="A33" s="228" t="s">
        <v>121</v>
      </c>
      <c r="B33" s="229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3" t="str">
        <f>INICIO!C5</f>
        <v>UNIDADE: HOSPITAL E MATERNIDADE SÃO LUCAS</v>
      </c>
      <c r="B1" s="55" t="str">
        <f>INICIO!C6</f>
        <v>MÊS: 10/2022</v>
      </c>
      <c r="C1" s="210"/>
    </row>
    <row r="2" spans="1:3">
      <c r="A2" s="389" t="str">
        <f>INICIO!C4</f>
        <v>OS: INSTITUTO DIVA ALVES DO BRASIL - IDAB</v>
      </c>
      <c r="B2" s="390"/>
    </row>
    <row r="3" spans="1:3" ht="14.4" customHeight="1">
      <c r="A3" s="233" t="s">
        <v>240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35962.07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>
      <c r="A9" s="217" t="s">
        <v>104</v>
      </c>
      <c r="B9" s="219">
        <f>69.98+25.91</f>
        <v>95.89</v>
      </c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f>1213799.3</f>
        <v>1213799.3</v>
      </c>
    </row>
    <row r="12" spans="1:3">
      <c r="A12" s="213" t="s">
        <v>230</v>
      </c>
      <c r="B12" s="214">
        <f>SUM(B8:B11)</f>
        <v>1213895.19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18">
        <v>0</v>
      </c>
    </row>
    <row r="22" spans="1:2" s="210" customFormat="1">
      <c r="A22" s="43" t="s">
        <v>231</v>
      </c>
      <c r="B22" s="281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1249857.26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B6</f>
        <v>35962.07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15702.37</v>
      </c>
    </row>
    <row r="33" spans="1:2" ht="15" thickBot="1">
      <c r="A33" s="228" t="s">
        <v>121</v>
      </c>
      <c r="B33" s="229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3" t="str">
        <f>INICIO!C5</f>
        <v>UNIDADE: HOSPITAL E MATERNIDADE SÃO LUCAS</v>
      </c>
      <c r="B1" s="55" t="str">
        <f>INICIO!C6</f>
        <v>MÊS: 10/2022</v>
      </c>
    </row>
    <row r="2" spans="1:3">
      <c r="A2" s="389" t="str">
        <f>INICIO!C4</f>
        <v>OS: INSTITUTO DIVA ALVES DO BRASIL - IDAB</v>
      </c>
      <c r="B2" s="390"/>
    </row>
    <row r="3" spans="1:3" ht="13.95" customHeight="1">
      <c r="A3" s="233" t="s">
        <v>226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316.19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 ht="15.6">
      <c r="A9" s="217" t="s">
        <v>104</v>
      </c>
      <c r="B9" s="238">
        <v>1683.81</v>
      </c>
      <c r="C9" s="218"/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v>0</v>
      </c>
    </row>
    <row r="12" spans="1:3">
      <c r="A12" s="213" t="s">
        <v>230</v>
      </c>
      <c r="B12" s="214">
        <f>SUM(B8:B11)</f>
        <v>1683.81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 ht="15.6">
      <c r="A20" s="43" t="s">
        <v>111</v>
      </c>
      <c r="B20" s="239">
        <v>0</v>
      </c>
    </row>
    <row r="21" spans="1:2">
      <c r="A21" s="43" t="s">
        <v>112</v>
      </c>
      <c r="B21" s="230">
        <v>0</v>
      </c>
    </row>
    <row r="22" spans="1:2">
      <c r="A22" s="217" t="s">
        <v>231</v>
      </c>
      <c r="B22" s="218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2000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v>0</v>
      </c>
    </row>
    <row r="29" spans="1:2">
      <c r="A29" s="217" t="s">
        <v>235</v>
      </c>
      <c r="B29" s="227">
        <f>B25</f>
        <v>2000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" thickBot="1">
      <c r="A33" s="228" t="s">
        <v>121</v>
      </c>
      <c r="B33" s="229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0" workbookViewId="0">
      <selection activeCell="B16" sqref="B16"/>
    </sheetView>
  </sheetViews>
  <sheetFormatPr defaultColWidth="9.88671875" defaultRowHeight="14.4"/>
  <cols>
    <col min="1" max="1" width="80.6640625" style="380" customWidth="1"/>
    <col min="2" max="2" width="25" style="359" customWidth="1"/>
    <col min="3" max="3" width="10.33203125" style="359" customWidth="1"/>
    <col min="4" max="4" width="2.33203125" style="359" customWidth="1"/>
    <col min="5" max="5" width="10.5546875" style="353" bestFit="1" customWidth="1"/>
    <col min="6" max="6" width="12.6640625" style="354" bestFit="1" customWidth="1"/>
    <col min="7" max="7" width="13.33203125" style="354" customWidth="1"/>
    <col min="8" max="8" width="13" style="354" bestFit="1" customWidth="1"/>
    <col min="9" max="9" width="13.33203125" style="354" customWidth="1"/>
    <col min="10" max="10" width="6.88671875" style="354" bestFit="1" customWidth="1"/>
    <col min="11" max="16384" width="9.88671875" style="354"/>
  </cols>
  <sheetData>
    <row r="1" spans="1:9" s="350" customFormat="1" ht="15.75" customHeight="1">
      <c r="A1" s="405" t="str">
        <f>INICIO!D5</f>
        <v>HOSPITAL E MATERNIDADE SÃO LUCAS</v>
      </c>
      <c r="B1" s="406"/>
      <c r="C1" s="273"/>
      <c r="D1" s="273"/>
      <c r="E1" s="349"/>
    </row>
    <row r="2" spans="1:9" s="350" customFormat="1" ht="31.95" customHeight="1">
      <c r="A2" s="407" t="s">
        <v>1262</v>
      </c>
      <c r="B2" s="408"/>
      <c r="C2" s="274"/>
      <c r="D2" s="274"/>
      <c r="E2" s="349"/>
    </row>
    <row r="3" spans="1:9" s="350" customFormat="1" ht="20.399999999999999" customHeight="1">
      <c r="A3" s="409" t="s">
        <v>1263</v>
      </c>
      <c r="B3" s="410"/>
      <c r="C3" s="275"/>
      <c r="D3" s="275"/>
      <c r="E3" s="349"/>
    </row>
    <row r="4" spans="1:9" s="350" customFormat="1" ht="4.5" customHeight="1">
      <c r="A4" s="411"/>
      <c r="B4" s="412"/>
      <c r="C4" s="276"/>
      <c r="D4" s="276"/>
      <c r="E4" s="349"/>
    </row>
    <row r="5" spans="1:9" ht="20.100000000000001" customHeight="1">
      <c r="A5" s="413" t="str">
        <f>INICIO!C6</f>
        <v>MÊS: 10/2022</v>
      </c>
      <c r="B5" s="414"/>
      <c r="C5" s="352"/>
      <c r="D5" s="352"/>
    </row>
    <row r="6" spans="1:9" ht="20.100000000000001" customHeight="1">
      <c r="A6" s="213" t="s">
        <v>2191</v>
      </c>
      <c r="B6" s="345">
        <f>1651111.15</f>
        <v>1651111.15</v>
      </c>
      <c r="C6" s="355"/>
      <c r="D6" s="355"/>
      <c r="F6" s="356"/>
    </row>
    <row r="7" spans="1:9" ht="20.100000000000001" customHeight="1">
      <c r="A7" s="401" t="s">
        <v>2192</v>
      </c>
      <c r="B7" s="402"/>
      <c r="C7" s="357"/>
      <c r="D7" s="357"/>
    </row>
    <row r="8" spans="1:9" ht="20.100000000000001" customHeight="1">
      <c r="A8" s="217" t="s">
        <v>58</v>
      </c>
      <c r="B8" s="384">
        <f>'FLUXO DE CAIXA - CC'!B8+'FLUXO DE CAIXA - CI'!B8+'FUNDO FIXO'!B8</f>
        <v>1579950.56</v>
      </c>
      <c r="C8" s="358"/>
      <c r="D8" s="358"/>
      <c r="E8" s="359"/>
    </row>
    <row r="9" spans="1:9" ht="20.100000000000001" customHeight="1">
      <c r="A9" s="217" t="s">
        <v>104</v>
      </c>
      <c r="B9" s="384">
        <f>7.26+20.2+622.95+1495.57+977.76+2347.39+3439.25+1026.11</f>
        <v>9936.49</v>
      </c>
      <c r="C9" s="360"/>
      <c r="D9" s="360"/>
      <c r="F9" s="361"/>
      <c r="G9" s="362"/>
    </row>
    <row r="10" spans="1:9" ht="20.100000000000001" customHeight="1">
      <c r="A10" s="217" t="s">
        <v>105</v>
      </c>
      <c r="B10" s="384">
        <f>2800.55+1439.4+222.47</f>
        <v>4462.420000000001</v>
      </c>
      <c r="C10" s="363"/>
      <c r="D10" s="360"/>
      <c r="F10" s="361"/>
      <c r="G10" s="362"/>
    </row>
    <row r="11" spans="1:9" ht="20.100000000000001" customHeight="1">
      <c r="A11" s="213" t="s">
        <v>230</v>
      </c>
      <c r="B11" s="345">
        <f>SUM(B8:B10)</f>
        <v>1594349.47</v>
      </c>
      <c r="C11" s="364"/>
      <c r="D11" s="364"/>
      <c r="E11" s="365"/>
      <c r="F11" s="366"/>
      <c r="G11" s="367"/>
    </row>
    <row r="12" spans="1:9" ht="20.100000000000001" customHeight="1">
      <c r="A12" s="401" t="s">
        <v>2193</v>
      </c>
      <c r="B12" s="402"/>
      <c r="C12" s="368"/>
      <c r="D12" s="368"/>
      <c r="F12" s="369"/>
      <c r="G12" s="370"/>
      <c r="H12" s="371"/>
      <c r="I12" s="365"/>
    </row>
    <row r="13" spans="1:9" ht="20.100000000000001" customHeight="1">
      <c r="A13" s="372" t="s">
        <v>108</v>
      </c>
      <c r="B13" s="384">
        <f>'FLUXO DE CAIXA - CC'!B14+'FLUXO DE CAIXA - CI'!B14+'FUNDO FIXO'!B14</f>
        <v>528988.39999999991</v>
      </c>
      <c r="C13" s="358"/>
      <c r="D13" s="358"/>
      <c r="F13" s="366"/>
    </row>
    <row r="14" spans="1:9" ht="20.100000000000001" customHeight="1">
      <c r="A14" s="372" t="s">
        <v>286</v>
      </c>
      <c r="B14" s="384">
        <f>'FLUXO DE CAIXA - CC'!B15+'FLUXO DE CAIXA - CI'!B15+'FUNDO FIXO'!B15</f>
        <v>151997.53</v>
      </c>
      <c r="C14" s="358"/>
      <c r="D14" s="358"/>
      <c r="F14" s="366"/>
    </row>
    <row r="15" spans="1:9" ht="20.100000000000001" customHeight="1">
      <c r="A15" s="372" t="s">
        <v>287</v>
      </c>
      <c r="B15" s="384">
        <f>'FLUXO DE CAIXA - CC'!B16+'FLUXO DE CAIXA - CI'!B16+'FUNDO FIXO'!B16</f>
        <v>1208645.3099999994</v>
      </c>
      <c r="C15" s="358"/>
      <c r="D15" s="358"/>
      <c r="F15" s="366"/>
    </row>
    <row r="16" spans="1:9" ht="20.100000000000001" customHeight="1">
      <c r="A16" s="372" t="s">
        <v>288</v>
      </c>
      <c r="B16" s="384">
        <f>'FLUXO DE CAIXA - CC'!B17+'FLUXO DE CAIXA - CI'!B17+'FUNDO FIXO'!B17</f>
        <v>125154.78000000001</v>
      </c>
      <c r="C16" s="358"/>
      <c r="D16" s="358"/>
      <c r="F16" s="366"/>
      <c r="H16" s="365"/>
      <c r="I16" s="365"/>
    </row>
    <row r="17" spans="1:9" ht="20.100000000000001" customHeight="1">
      <c r="A17" s="372" t="s">
        <v>109</v>
      </c>
      <c r="B17" s="384">
        <f>'FLUXO DE CAIXA - CC'!B18+'FLUXO DE CAIXA - CI'!B18+'FUNDO FIXO'!B18</f>
        <v>0</v>
      </c>
      <c r="C17" s="360"/>
      <c r="D17" s="360"/>
      <c r="F17" s="366"/>
      <c r="G17" s="365"/>
      <c r="H17" s="365"/>
      <c r="I17" s="365"/>
    </row>
    <row r="18" spans="1:9" ht="20.100000000000001" customHeight="1">
      <c r="A18" s="220" t="s">
        <v>232</v>
      </c>
      <c r="B18" s="345">
        <f>SUM(B13:B17)</f>
        <v>2014786.0199999993</v>
      </c>
      <c r="C18" s="373"/>
      <c r="D18" s="373"/>
      <c r="E18" s="365"/>
      <c r="F18" s="365"/>
      <c r="G18" s="371"/>
      <c r="H18" s="365"/>
      <c r="I18" s="365"/>
    </row>
    <row r="19" spans="1:9" ht="20.100000000000001" customHeight="1">
      <c r="A19" s="403" t="s">
        <v>1264</v>
      </c>
      <c r="B19" s="404"/>
      <c r="C19" s="374"/>
      <c r="D19" s="374"/>
      <c r="E19" s="365"/>
      <c r="F19" s="365"/>
      <c r="H19" s="365"/>
      <c r="I19" s="365"/>
    </row>
    <row r="20" spans="1:9" ht="20.100000000000001" customHeight="1">
      <c r="A20" s="213" t="s">
        <v>114</v>
      </c>
      <c r="B20" s="346">
        <f>B6+B11-B18</f>
        <v>1230674.6000000008</v>
      </c>
      <c r="C20" s="375"/>
      <c r="D20" s="375"/>
      <c r="F20" s="365"/>
      <c r="G20" s="365"/>
      <c r="H20" s="365"/>
      <c r="I20" s="365"/>
    </row>
    <row r="21" spans="1:9" ht="20.100000000000001" customHeight="1">
      <c r="A21" s="397"/>
      <c r="B21" s="398"/>
      <c r="F21" s="365"/>
      <c r="G21" s="365"/>
      <c r="H21" s="365"/>
      <c r="I21" s="365"/>
    </row>
    <row r="22" spans="1:9" ht="20.100000000000001" customHeight="1">
      <c r="A22" s="399" t="s">
        <v>2199</v>
      </c>
      <c r="B22" s="400"/>
      <c r="C22" s="376"/>
      <c r="D22" s="376"/>
      <c r="F22" s="365"/>
      <c r="H22" s="365"/>
      <c r="I22" s="365"/>
    </row>
    <row r="23" spans="1:9" ht="20.100000000000001" customHeight="1">
      <c r="A23" s="347" t="s">
        <v>2194</v>
      </c>
      <c r="B23" s="384">
        <f>B20</f>
        <v>1230674.6000000008</v>
      </c>
      <c r="C23" s="377"/>
      <c r="D23" s="377"/>
      <c r="F23" s="365"/>
      <c r="H23" s="365"/>
      <c r="I23" s="365"/>
    </row>
    <row r="24" spans="1:9" ht="20.100000000000001" customHeight="1">
      <c r="A24" s="217" t="s">
        <v>2195</v>
      </c>
      <c r="B24" s="384">
        <v>0</v>
      </c>
      <c r="C24" s="378"/>
      <c r="D24" s="378"/>
      <c r="F24" s="365"/>
      <c r="I24" s="365"/>
    </row>
    <row r="25" spans="1:9" ht="20.100000000000001" customHeight="1">
      <c r="A25" s="347" t="s">
        <v>2196</v>
      </c>
      <c r="B25" s="384">
        <f>7411</f>
        <v>7411</v>
      </c>
      <c r="C25" s="377"/>
      <c r="D25" s="377"/>
      <c r="F25" s="365"/>
    </row>
    <row r="26" spans="1:9" ht="20.100000000000001" customHeight="1">
      <c r="A26" s="217" t="s">
        <v>2197</v>
      </c>
      <c r="B26" s="384">
        <f>'FLUXO DE CAIXA - CC'!B31+'FLUXO DE CAIXA - CI'!B31+'FLUXO DE CAIXA - CP'!B31+'FUNDO FIXO'!B31</f>
        <v>0</v>
      </c>
      <c r="C26" s="377"/>
      <c r="D26" s="377"/>
      <c r="F26" s="365"/>
    </row>
    <row r="27" spans="1:9" ht="20.100000000000001" customHeight="1" thickBot="1">
      <c r="A27" s="348" t="s">
        <v>2198</v>
      </c>
      <c r="B27" s="385">
        <v>0</v>
      </c>
      <c r="C27" s="377"/>
      <c r="D27" s="377"/>
      <c r="F27" s="365"/>
    </row>
    <row r="28" spans="1:9" ht="20.100000000000001" customHeight="1" thickBot="1">
      <c r="A28" s="379" t="s">
        <v>121</v>
      </c>
      <c r="B28" s="386">
        <f>B23+B24+B25-B26-B27</f>
        <v>1238085.6000000008</v>
      </c>
      <c r="C28" s="375"/>
      <c r="D28" s="375"/>
      <c r="F28" s="365"/>
    </row>
    <row r="29" spans="1:9">
      <c r="F29" s="365"/>
    </row>
    <row r="30" spans="1:9">
      <c r="A30" s="354"/>
      <c r="B30" s="277"/>
      <c r="C30" s="278"/>
      <c r="D30" s="278"/>
    </row>
    <row r="31" spans="1:9">
      <c r="A31" s="381"/>
      <c r="B31" s="277"/>
      <c r="C31" s="277"/>
      <c r="D31" s="277"/>
    </row>
    <row r="32" spans="1:9">
      <c r="A32" s="277"/>
      <c r="B32" s="382"/>
      <c r="C32" s="382"/>
      <c r="D32" s="382"/>
    </row>
    <row r="33" spans="1:10">
      <c r="A33" s="351"/>
      <c r="C33" s="277"/>
      <c r="D33" s="277"/>
    </row>
    <row r="34" spans="1:10">
      <c r="A34" s="351"/>
      <c r="B34" s="277"/>
      <c r="C34" s="277"/>
      <c r="D34" s="277"/>
    </row>
    <row r="35" spans="1:10">
      <c r="B35" s="277"/>
      <c r="C35" s="277"/>
      <c r="D35" s="277"/>
    </row>
    <row r="36" spans="1:10" ht="14.4" customHeight="1"/>
    <row r="37" spans="1:10" ht="4.2" hidden="1" customHeight="1"/>
    <row r="38" spans="1:10" hidden="1">
      <c r="A38" s="383">
        <f>B28+B6</f>
        <v>2889196.7500000009</v>
      </c>
      <c r="F38" s="365"/>
    </row>
    <row r="39" spans="1:10" ht="4.2" hidden="1" customHeight="1"/>
    <row r="41" spans="1:10">
      <c r="F41" s="365"/>
      <c r="G41" s="365"/>
      <c r="H41" s="365"/>
      <c r="J41" s="365"/>
    </row>
    <row r="42" spans="1:10">
      <c r="F42" s="365"/>
      <c r="G42" s="365"/>
      <c r="H42" s="365"/>
      <c r="J42" s="365"/>
    </row>
    <row r="43" spans="1:10">
      <c r="F43" s="365"/>
      <c r="G43" s="365"/>
      <c r="H43" s="365"/>
      <c r="J43" s="365"/>
    </row>
    <row r="44" spans="1:10">
      <c r="J44" s="365"/>
    </row>
    <row r="45" spans="1:10">
      <c r="J45" s="365"/>
    </row>
  </sheetData>
  <mergeCells count="10">
    <mergeCell ref="A1:B1"/>
    <mergeCell ref="A2:B2"/>
    <mergeCell ref="A3:B3"/>
    <mergeCell ref="A4:B4"/>
    <mergeCell ref="A5:B5"/>
    <mergeCell ref="A21:B21"/>
    <mergeCell ref="A22:B22"/>
    <mergeCell ref="A7:B7"/>
    <mergeCell ref="A12:B12"/>
    <mergeCell ref="A19:B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20" t="str">
        <f>INICIO!C5</f>
        <v>UNIDADE: HOSPITAL E MATERNIDADE SÃO LUCAS</v>
      </c>
      <c r="B1" s="421"/>
      <c r="C1" s="422"/>
      <c r="D1" s="110" t="str">
        <f>INICIO!C6</f>
        <v>MÊS: 10/2022</v>
      </c>
    </row>
    <row r="2" spans="1:4">
      <c r="A2" s="423" t="str">
        <f>INICIO!C4</f>
        <v>OS: INSTITUTO DIVA ALVES DO BRASIL - IDAB</v>
      </c>
      <c r="B2" s="424"/>
      <c r="C2" s="424"/>
      <c r="D2" s="425"/>
    </row>
    <row r="3" spans="1:4">
      <c r="A3" s="426" t="s">
        <v>151</v>
      </c>
      <c r="B3" s="427"/>
      <c r="C3" s="427"/>
      <c r="D3" s="428"/>
    </row>
    <row r="4" spans="1:4">
      <c r="A4" s="429"/>
      <c r="B4" s="430"/>
      <c r="C4" s="430"/>
      <c r="D4" s="431"/>
    </row>
    <row r="5" spans="1:4">
      <c r="A5" s="101" t="s">
        <v>152</v>
      </c>
      <c r="B5" s="102"/>
      <c r="C5" s="102"/>
      <c r="D5" s="103"/>
    </row>
    <row r="6" spans="1:4">
      <c r="A6" s="417"/>
      <c r="B6" s="418"/>
      <c r="C6" s="418"/>
      <c r="D6" s="419"/>
    </row>
    <row r="7" spans="1:4">
      <c r="A7" s="417" t="s">
        <v>334</v>
      </c>
      <c r="B7" s="418"/>
      <c r="C7" s="418"/>
      <c r="D7" s="419"/>
    </row>
    <row r="8" spans="1:4">
      <c r="A8" s="432" t="s">
        <v>335</v>
      </c>
      <c r="B8" s="433"/>
      <c r="C8" s="433"/>
      <c r="D8" s="434"/>
    </row>
    <row r="9" spans="1:4" ht="15.6">
      <c r="A9" s="415" t="s">
        <v>153</v>
      </c>
      <c r="B9" s="416"/>
      <c r="C9" s="416"/>
      <c r="D9" s="93" t="s">
        <v>154</v>
      </c>
    </row>
    <row r="10" spans="1:4" ht="15.6">
      <c r="A10" s="450" t="s">
        <v>242</v>
      </c>
      <c r="B10" s="451"/>
      <c r="C10" s="451"/>
      <c r="D10" s="209">
        <f>'FLUXO DE CAIXA - CP'!B33</f>
        <v>20259.699999999997</v>
      </c>
    </row>
    <row r="11" spans="1:4" ht="15.6">
      <c r="A11" s="450" t="s">
        <v>155</v>
      </c>
      <c r="B11" s="451"/>
      <c r="C11" s="451"/>
      <c r="D11" s="209"/>
    </row>
    <row r="12" spans="1:4" ht="15.6">
      <c r="A12" s="447" t="s">
        <v>156</v>
      </c>
      <c r="B12" s="448"/>
      <c r="C12" s="449"/>
      <c r="D12" s="98">
        <f>D10+D11</f>
        <v>20259.699999999997</v>
      </c>
    </row>
    <row r="13" spans="1:4" ht="15.6">
      <c r="A13" s="435"/>
      <c r="B13" s="436"/>
      <c r="C13" s="436"/>
      <c r="D13" s="437"/>
    </row>
    <row r="14" spans="1:4">
      <c r="A14" s="441" t="s">
        <v>157</v>
      </c>
      <c r="B14" s="442"/>
      <c r="C14" s="442"/>
      <c r="D14" s="443"/>
    </row>
    <row r="15" spans="1:4" ht="15.6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6">
      <c r="A16" s="95"/>
      <c r="B16" s="89"/>
      <c r="C16" s="90"/>
      <c r="D16" s="99"/>
    </row>
    <row r="17" spans="1:4" ht="15.6">
      <c r="A17" s="95"/>
      <c r="B17" s="89"/>
      <c r="C17" s="92"/>
      <c r="D17" s="99"/>
    </row>
    <row r="18" spans="1:4" ht="15.6">
      <c r="A18" s="95"/>
      <c r="B18" s="89"/>
      <c r="C18" s="92"/>
      <c r="D18" s="99"/>
    </row>
    <row r="19" spans="1:4" ht="15.6">
      <c r="A19" s="95"/>
      <c r="B19" s="89"/>
      <c r="C19" s="92"/>
      <c r="D19" s="99"/>
    </row>
    <row r="20" spans="1:4" ht="15.6">
      <c r="A20" s="95"/>
      <c r="B20" s="89"/>
      <c r="C20" s="92"/>
      <c r="D20" s="99"/>
    </row>
    <row r="21" spans="1:4" ht="15.6">
      <c r="A21" s="95"/>
      <c r="B21" s="89"/>
      <c r="C21" s="90"/>
      <c r="D21" s="99"/>
    </row>
    <row r="22" spans="1:4" ht="15.6">
      <c r="A22" s="447" t="s">
        <v>161</v>
      </c>
      <c r="B22" s="448"/>
      <c r="C22" s="449"/>
      <c r="D22" s="98">
        <f t="shared" ref="D22" si="0">SUM(A18:D21)</f>
        <v>0</v>
      </c>
    </row>
    <row r="23" spans="1:4" ht="15.6">
      <c r="A23" s="435"/>
      <c r="B23" s="436"/>
      <c r="C23" s="436"/>
      <c r="D23" s="437"/>
    </row>
    <row r="24" spans="1:4">
      <c r="A24" s="441" t="s">
        <v>162</v>
      </c>
      <c r="B24" s="442"/>
      <c r="C24" s="442"/>
      <c r="D24" s="443"/>
    </row>
    <row r="25" spans="1:4" ht="15.6">
      <c r="A25" s="96" t="s">
        <v>158</v>
      </c>
      <c r="B25" s="91" t="s">
        <v>163</v>
      </c>
      <c r="C25" s="91"/>
      <c r="D25" s="94" t="s">
        <v>154</v>
      </c>
    </row>
    <row r="26" spans="1:4" ht="15.6">
      <c r="A26" s="105"/>
      <c r="B26" s="104"/>
      <c r="C26" s="109"/>
      <c r="D26" s="107"/>
    </row>
    <row r="27" spans="1:4" ht="15.6">
      <c r="A27" s="105"/>
      <c r="B27" s="104"/>
      <c r="C27" s="106"/>
      <c r="D27" s="107"/>
    </row>
    <row r="28" spans="1:4" ht="15.6">
      <c r="A28" s="105"/>
      <c r="B28" s="104"/>
      <c r="C28" s="106"/>
      <c r="D28" s="107"/>
    </row>
    <row r="29" spans="1:4" ht="15.6">
      <c r="A29" s="105"/>
      <c r="B29" s="104"/>
      <c r="C29" s="106"/>
      <c r="D29" s="107"/>
    </row>
    <row r="30" spans="1:4" ht="15.6">
      <c r="A30" s="108"/>
      <c r="B30" s="89"/>
      <c r="C30" s="92"/>
      <c r="D30" s="99"/>
    </row>
    <row r="31" spans="1:4" ht="15.6">
      <c r="A31" s="95"/>
      <c r="B31" s="89"/>
      <c r="C31" s="92"/>
      <c r="D31" s="99"/>
    </row>
    <row r="32" spans="1:4" ht="15.6">
      <c r="A32" s="447" t="s">
        <v>164</v>
      </c>
      <c r="B32" s="448"/>
      <c r="C32" s="449"/>
      <c r="D32" s="98">
        <f t="shared" ref="D32" si="1">SUM(A18:D31)</f>
        <v>0</v>
      </c>
    </row>
    <row r="33" spans="1:4" ht="15.6">
      <c r="A33" s="435"/>
      <c r="B33" s="436"/>
      <c r="C33" s="436"/>
      <c r="D33" s="437"/>
    </row>
    <row r="34" spans="1:4">
      <c r="A34" s="444" t="s">
        <v>165</v>
      </c>
      <c r="B34" s="445"/>
      <c r="C34" s="445"/>
      <c r="D34" s="446"/>
    </row>
    <row r="35" spans="1:4" ht="15.6">
      <c r="A35" s="96" t="s">
        <v>158</v>
      </c>
      <c r="B35" s="91" t="s">
        <v>159</v>
      </c>
      <c r="C35" s="91"/>
      <c r="D35" s="94" t="s">
        <v>154</v>
      </c>
    </row>
    <row r="36" spans="1:4" ht="15.6">
      <c r="A36" s="95"/>
      <c r="B36" s="89"/>
      <c r="C36" s="92"/>
      <c r="D36" s="97"/>
    </row>
    <row r="37" spans="1:4" ht="15.6">
      <c r="A37" s="95"/>
      <c r="B37" s="89"/>
      <c r="C37" s="92"/>
      <c r="D37" s="97"/>
    </row>
    <row r="38" spans="1:4" ht="15.6">
      <c r="A38" s="95"/>
      <c r="B38" s="89"/>
      <c r="C38" s="92"/>
      <c r="D38" s="97"/>
    </row>
    <row r="39" spans="1:4" ht="15.6">
      <c r="A39" s="95"/>
      <c r="B39" s="89"/>
      <c r="C39" s="92"/>
      <c r="D39" s="97"/>
    </row>
    <row r="40" spans="1:4" ht="15.6">
      <c r="A40" s="95"/>
      <c r="B40" s="89"/>
      <c r="C40" s="92"/>
      <c r="D40" s="97"/>
    </row>
    <row r="41" spans="1:4" ht="15.6">
      <c r="A41" s="95"/>
      <c r="B41" s="89"/>
      <c r="C41" s="92"/>
      <c r="D41" s="97"/>
    </row>
    <row r="42" spans="1:4" ht="15.6">
      <c r="A42" s="447" t="s">
        <v>166</v>
      </c>
      <c r="B42" s="448"/>
      <c r="C42" s="449"/>
      <c r="D42" s="98">
        <f t="shared" ref="D42" si="2">SUM(A18:D41)</f>
        <v>0</v>
      </c>
    </row>
    <row r="43" spans="1:4" ht="15.6">
      <c r="A43" s="435"/>
      <c r="B43" s="436"/>
      <c r="C43" s="436"/>
      <c r="D43" s="437"/>
    </row>
    <row r="44" spans="1:4" ht="15" thickBot="1">
      <c r="A44" s="438" t="s">
        <v>167</v>
      </c>
      <c r="B44" s="439"/>
      <c r="C44" s="440"/>
      <c r="D44" s="100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C78" sqref="C78"/>
    </sheetView>
  </sheetViews>
  <sheetFormatPr defaultRowHeight="14.4"/>
  <cols>
    <col min="1" max="1" width="16.5546875" style="253" customWidth="1"/>
    <col min="2" max="2" width="65.88671875" style="253" customWidth="1"/>
    <col min="3" max="3" width="13.6640625" style="253" customWidth="1"/>
    <col min="4" max="4" width="22.6640625" style="254" customWidth="1"/>
  </cols>
  <sheetData>
    <row r="1" spans="1:4">
      <c r="A1" s="455"/>
      <c r="B1" s="456"/>
      <c r="C1" s="240"/>
      <c r="D1" s="457"/>
    </row>
    <row r="2" spans="1:4" ht="21" customHeight="1">
      <c r="A2" s="460" t="s">
        <v>243</v>
      </c>
      <c r="B2" s="461"/>
      <c r="C2" s="241"/>
      <c r="D2" s="458"/>
    </row>
    <row r="3" spans="1:4" ht="13.2" customHeight="1">
      <c r="A3" s="462"/>
      <c r="B3" s="463"/>
      <c r="C3" s="242"/>
      <c r="D3" s="459"/>
    </row>
    <row r="4" spans="1:4" ht="28.2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SUMIF(FINANCEIRO!$H$5:$H$443,C6,FINANCEIRO!$K$5:$K$443)</f>
        <v>435356.33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SUMIF(FINANCEIRO!$H$5:$H$443,C7,FINANCEIRO!$K$5:$K$443)</f>
        <v>0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SUMIF(FINANCEIRO!$H$5:$H$443,C8,FINANCEIRO!$K$5:$K$443)</f>
        <v>15647.65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SUMIF(FINANCEIRO!$H$5:$H$443,C9,FINANCEIRO!$K$5:$K$443)</f>
        <v>2250.46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SUMIF(FINANCEIRO!$H$5:$H$443,C10,FINANCEIRO!$K$5:$K$443)</f>
        <v>75733.959999999992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SUMIF(FINANCEIRO!$H$5:$H$443,C11,FINANCEIRO!$K$5:$K$443)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SUMIF(FINANCEIRO!$H$5:$H$443,C12,FINANCEIRO!$K$5:$K$443)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SUMIF(FINANCEIRO!$H$5:$H$443,C13,FINANCEIRO!$K$5:$K$443)</f>
        <v>0</v>
      </c>
    </row>
    <row r="14" spans="1:4" s="210" customFormat="1">
      <c r="A14" s="259" t="s">
        <v>252</v>
      </c>
      <c r="B14" s="260" t="s">
        <v>289</v>
      </c>
      <c r="C14" s="249" t="s">
        <v>252</v>
      </c>
      <c r="D14" s="248">
        <f>SUMIF(FINANCEIRO!$H$5:$H$443,C14,FINANCEIRO!$K$5:$K$443)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SUMIF(FINANCEIRO!$H$5:$H$443,C15,FINANCEIRO!$K$5:$K$443)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SUMIF(FINANCEIRO!$H$5:$H$443,C16,FINANCEIRO!$K$5:$K$443)</f>
        <v>528988.39999999991</v>
      </c>
    </row>
    <row r="17" spans="1:4">
      <c r="A17" s="245">
        <v>2</v>
      </c>
      <c r="B17" s="246" t="s">
        <v>255</v>
      </c>
      <c r="C17" s="246"/>
      <c r="D17" s="248"/>
    </row>
    <row r="18" spans="1:4" s="210" customFormat="1">
      <c r="A18" s="261" t="s">
        <v>24</v>
      </c>
      <c r="B18" s="262" t="s">
        <v>256</v>
      </c>
      <c r="C18" s="249" t="s">
        <v>24</v>
      </c>
      <c r="D18" s="248">
        <f>SUMIF(FINANCEIRO!$H$5:$H$443,C18,FINANCEIRO!$K$5:$K$443)</f>
        <v>83076.159999999989</v>
      </c>
    </row>
    <row r="19" spans="1:4" s="210" customFormat="1">
      <c r="A19" s="261" t="s">
        <v>25</v>
      </c>
      <c r="B19" s="262" t="s">
        <v>257</v>
      </c>
      <c r="C19" s="249" t="s">
        <v>25</v>
      </c>
      <c r="D19" s="248">
        <f>SUMIF(FINANCEIRO!$H$5:$H$443,C19,FINANCEIRO!$K$5:$K$443)</f>
        <v>48920.44</v>
      </c>
    </row>
    <row r="20" spans="1:4" s="210" customFormat="1">
      <c r="A20" s="261" t="s">
        <v>26</v>
      </c>
      <c r="B20" s="262" t="s">
        <v>291</v>
      </c>
      <c r="C20" s="249" t="s">
        <v>26</v>
      </c>
      <c r="D20" s="248">
        <f>SUMIF(FINANCEIRO!$H$5:$H$443,C20,FINANCEIRO!$K$5:$K$443)</f>
        <v>240</v>
      </c>
    </row>
    <row r="21" spans="1:4" s="210" customFormat="1">
      <c r="A21" s="261" t="s">
        <v>292</v>
      </c>
      <c r="B21" s="262" t="s">
        <v>293</v>
      </c>
      <c r="C21" s="249" t="s">
        <v>292</v>
      </c>
      <c r="D21" s="248">
        <f>SUMIF(FINANCEIRO!$H$5:$H$443,C21,FINANCEIRO!$K$5:$K$443)</f>
        <v>0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SUMIF(FINANCEIRO!$H$5:$H$443,C22,FINANCEIRO!$K$5:$K$443)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SUMIF(FINANCEIRO!$H$5:$H$443,C23,FINANCEIRO!$K$5:$K$443)</f>
        <v>19517.93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SUMIF(FINANCEIRO!$H$5:$H$443,C24,FINANCEIRO!$K$5:$K$443)</f>
        <v>243</v>
      </c>
    </row>
    <row r="25" spans="1:4">
      <c r="A25" s="250"/>
      <c r="B25" s="251" t="s">
        <v>258</v>
      </c>
      <c r="C25" s="251" t="s">
        <v>62</v>
      </c>
      <c r="D25" s="252">
        <f>SUMIF(FINANCEIRO!$H$5:$H$443,C25,FINANCEIRO!$K$5:$K$443)</f>
        <v>151997.53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SUMIF(FINANCEIRO!$H$5:$H$443,C27,FINANCEIRO!$K$5:$K$443)</f>
        <v>251640.84000000003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SUMIF(FINANCEIRO!$H$5:$H$443,C28,FINANCEIRO!$K$5:$K$443)</f>
        <v>5990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SUMIF(FINANCEIRO!$H$5:$H$443,C29,FINANCEIRO!$K$5:$K$443)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SUMIF(FINANCEIRO!$H$5:$H$443,C30,FINANCEIRO!$K$5:$K$443)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SUMIF(FINANCEIRO!$H$5:$H$443,C31,FINANCEIRO!$K$5:$K$443)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SUMIF(FINANCEIRO!$H$5:$H$443,C32,FINANCEIRO!$K$5:$K$443)</f>
        <v>49713.69</v>
      </c>
    </row>
    <row r="33" spans="1:4" s="210" customFormat="1">
      <c r="A33" s="263" t="s">
        <v>33</v>
      </c>
      <c r="B33" s="265" t="s">
        <v>262</v>
      </c>
      <c r="C33" s="249" t="s">
        <v>33</v>
      </c>
      <c r="D33" s="248">
        <f>SUMIF(FINANCEIRO!$H$5:$H$443,C33,FINANCEIRO!$K$5:$K$443)</f>
        <v>26600.79</v>
      </c>
    </row>
    <row r="34" spans="1:4" s="210" customFormat="1">
      <c r="A34" s="263" t="s">
        <v>34</v>
      </c>
      <c r="B34" s="265" t="s">
        <v>263</v>
      </c>
      <c r="C34" s="249" t="s">
        <v>34</v>
      </c>
      <c r="D34" s="248">
        <f>SUMIF(FINANCEIRO!$H$5:$H$443,C34,FINANCEIRO!$K$5:$K$443)</f>
        <v>0</v>
      </c>
    </row>
    <row r="35" spans="1:4" s="210" customFormat="1">
      <c r="A35" s="263" t="s">
        <v>35</v>
      </c>
      <c r="B35" s="265" t="s">
        <v>301</v>
      </c>
      <c r="C35" s="249" t="s">
        <v>35</v>
      </c>
      <c r="D35" s="248">
        <f>SUMIF(FINANCEIRO!$H$5:$H$443,C35,FINANCEIRO!$K$5:$K$443)</f>
        <v>2950</v>
      </c>
    </row>
    <row r="36" spans="1:4" s="210" customFormat="1">
      <c r="A36" s="263" t="s">
        <v>37</v>
      </c>
      <c r="B36" s="265" t="s">
        <v>302</v>
      </c>
      <c r="C36" s="249" t="s">
        <v>37</v>
      </c>
      <c r="D36" s="248">
        <f>SUMIF(FINANCEIRO!$H$5:$H$443,C36,FINANCEIRO!$K$5:$K$443)</f>
        <v>0</v>
      </c>
    </row>
    <row r="37" spans="1:4" s="210" customFormat="1">
      <c r="A37" s="263" t="s">
        <v>265</v>
      </c>
      <c r="B37" s="265" t="s">
        <v>303</v>
      </c>
      <c r="C37" s="249" t="s">
        <v>265</v>
      </c>
      <c r="D37" s="248">
        <f>SUMIF(FINANCEIRO!$H$5:$H$443,C37,FINANCEIRO!$K$5:$K$443)</f>
        <v>11000</v>
      </c>
    </row>
    <row r="38" spans="1:4" s="210" customFormat="1">
      <c r="A38" s="263" t="s">
        <v>267</v>
      </c>
      <c r="B38" s="265" t="s">
        <v>264</v>
      </c>
      <c r="C38" s="249" t="s">
        <v>267</v>
      </c>
      <c r="D38" s="248">
        <f>SUMIF(FINANCEIRO!$H$5:$H$443,C38,FINANCEIRO!$K$5:$K$443)</f>
        <v>1558.5</v>
      </c>
    </row>
    <row r="39" spans="1:4" s="210" customFormat="1">
      <c r="A39" s="263" t="s">
        <v>38</v>
      </c>
      <c r="B39" s="265" t="s">
        <v>46</v>
      </c>
      <c r="C39" s="249" t="s">
        <v>38</v>
      </c>
      <c r="D39" s="248">
        <f>SUMIF(FINANCEIRO!$H$5:$H$443,C39,FINANCEIRO!$K$5:$K$443)</f>
        <v>0</v>
      </c>
    </row>
    <row r="40" spans="1:4" s="210" customFormat="1">
      <c r="A40" s="263" t="s">
        <v>269</v>
      </c>
      <c r="B40" s="265" t="s">
        <v>266</v>
      </c>
      <c r="C40" s="249" t="s">
        <v>269</v>
      </c>
      <c r="D40" s="248">
        <f>SUMIF(FINANCEIRO!$H$5:$H$443,C40,FINANCEIRO!$K$5:$K$443)</f>
        <v>541.48</v>
      </c>
    </row>
    <row r="41" spans="1:4" s="210" customFormat="1">
      <c r="A41" s="263" t="s">
        <v>40</v>
      </c>
      <c r="B41" s="265" t="s">
        <v>268</v>
      </c>
      <c r="C41" s="249" t="s">
        <v>40</v>
      </c>
      <c r="D41" s="248">
        <f>SUMIF(FINANCEIRO!$H$5:$H$443,C41,FINANCEIRO!$K$5:$K$443)</f>
        <v>0</v>
      </c>
    </row>
    <row r="42" spans="1:4" s="210" customFormat="1">
      <c r="A42" s="263" t="s">
        <v>41</v>
      </c>
      <c r="B42" s="265" t="s">
        <v>304</v>
      </c>
      <c r="C42" s="249" t="s">
        <v>41</v>
      </c>
      <c r="D42" s="248">
        <f>SUMIF(FINANCEIRO!$H$5:$H$443,C42,FINANCEIRO!$K$5:$K$443)</f>
        <v>11423.6</v>
      </c>
    </row>
    <row r="43" spans="1:4" s="210" customFormat="1">
      <c r="A43" s="263" t="s">
        <v>42</v>
      </c>
      <c r="B43" s="265" t="s">
        <v>305</v>
      </c>
      <c r="C43" s="249" t="s">
        <v>42</v>
      </c>
      <c r="D43" s="248">
        <f>SUMIF(FINANCEIRO!$H$5:$H$443,C43,FINANCEIRO!$K$5:$K$443)</f>
        <v>8042.1</v>
      </c>
    </row>
    <row r="44" spans="1:4" s="210" customFormat="1">
      <c r="A44" s="263" t="s">
        <v>45</v>
      </c>
      <c r="B44" s="265" t="s">
        <v>53</v>
      </c>
      <c r="C44" s="249" t="s">
        <v>45</v>
      </c>
      <c r="D44" s="248">
        <f>SUMIF(FINANCEIRO!$H$5:$H$443,C44,FINANCEIRO!$K$5:$K$443)</f>
        <v>25726.720000000001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SUMIF(FINANCEIRO!$H$5:$H$443,C45,FINANCEIRO!$K$5:$K$443)</f>
        <v>350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SUMIF(FINANCEIRO!$H$5:$H$443,C46,FINANCEIRO!$K$5:$K$443)</f>
        <v>0</v>
      </c>
    </row>
    <row r="47" spans="1:4" s="210" customFormat="1">
      <c r="A47" s="263" t="s">
        <v>308</v>
      </c>
      <c r="B47" s="265" t="s">
        <v>309</v>
      </c>
      <c r="C47" s="249" t="s">
        <v>308</v>
      </c>
      <c r="D47" s="248">
        <f>SUMIF(FINANCEIRO!$H$5:$H$443,C47,FINANCEIRO!$K$5:$K$443)</f>
        <v>706857.82000000018</v>
      </c>
    </row>
    <row r="48" spans="1:4" s="210" customFormat="1">
      <c r="A48" s="263" t="s">
        <v>310</v>
      </c>
      <c r="B48" s="265" t="s">
        <v>311</v>
      </c>
      <c r="C48" s="249" t="s">
        <v>310</v>
      </c>
      <c r="D48" s="248">
        <f>SUMIF(FINANCEIRO!$H$5:$H$443,C48,FINANCEIRO!$K$5:$K$443)</f>
        <v>22807.7</v>
      </c>
    </row>
    <row r="49" spans="1:4" s="210" customFormat="1">
      <c r="A49" s="263" t="s">
        <v>312</v>
      </c>
      <c r="B49" s="265" t="s">
        <v>313</v>
      </c>
      <c r="C49" s="249" t="s">
        <v>312</v>
      </c>
      <c r="D49" s="248">
        <f>SUMIF(FINANCEIRO!$H$5:$H$443,C49,FINANCEIRO!$K$5:$K$443)</f>
        <v>11428.08</v>
      </c>
    </row>
    <row r="50" spans="1:4" s="210" customFormat="1">
      <c r="A50" s="263" t="s">
        <v>314</v>
      </c>
      <c r="B50" s="265" t="s">
        <v>315</v>
      </c>
      <c r="C50" s="263" t="s">
        <v>314</v>
      </c>
      <c r="D50" s="248">
        <f>SUMIF(FINANCEIRO!$H$5:$H$443,C50,FINANCEIRO!$K$5:$K$443)</f>
        <v>0</v>
      </c>
    </row>
    <row r="51" spans="1:4" s="210" customFormat="1">
      <c r="A51" s="263" t="s">
        <v>316</v>
      </c>
      <c r="B51" s="265" t="s">
        <v>270</v>
      </c>
      <c r="C51" s="263" t="s">
        <v>316</v>
      </c>
      <c r="D51" s="248">
        <f>SUMIF(FINANCEIRO!$H$5:$H$443,C51,FINANCEIRO!$K$5:$K$443)</f>
        <v>0</v>
      </c>
    </row>
    <row r="52" spans="1:4" s="210" customFormat="1">
      <c r="A52" s="263" t="s">
        <v>317</v>
      </c>
      <c r="B52" s="264" t="s">
        <v>318</v>
      </c>
      <c r="C52" s="263" t="s">
        <v>317</v>
      </c>
      <c r="D52" s="248">
        <f>SUMIF(FINANCEIRO!$H$5:$H$443,C52,FINANCEIRO!$K$5:$K$443)</f>
        <v>0</v>
      </c>
    </row>
    <row r="53" spans="1:4" s="210" customFormat="1">
      <c r="A53" s="263" t="s">
        <v>319</v>
      </c>
      <c r="B53" s="265" t="s">
        <v>320</v>
      </c>
      <c r="C53" s="263" t="s">
        <v>319</v>
      </c>
      <c r="D53" s="248">
        <f>SUMIF(FINANCEIRO!$H$5:$H$443,C53,FINANCEIRO!$K$5:$K$443)</f>
        <v>653.20000000000005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SUMIF(FINANCEIRO!$H$5:$H$443,C54,FINANCEIRO!$K$5:$K$443)</f>
        <v>32457.000000000007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SUMIF(FINANCEIRO!$H$5:$H$443,C55,FINANCEIRO!$K$5:$K$443)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SUMIF(FINANCEIRO!$H$5:$H$443,C56,FINANCEIRO!$K$5:$K$443)</f>
        <v>10469.9</v>
      </c>
    </row>
    <row r="57" spans="1:4">
      <c r="A57" s="263" t="s">
        <v>327</v>
      </c>
      <c r="B57" s="268" t="s">
        <v>226</v>
      </c>
      <c r="C57" s="271" t="s">
        <v>327</v>
      </c>
      <c r="D57" s="248">
        <f>SUMIF(FINANCEIRO!$H$5:$H$443,C57,FINANCEIRO!$K$5:$K$443)</f>
        <v>2959.2</v>
      </c>
    </row>
    <row r="58" spans="1:4" s="210" customFormat="1">
      <c r="A58" s="263" t="s">
        <v>328</v>
      </c>
      <c r="B58" s="268" t="s">
        <v>1208</v>
      </c>
      <c r="C58" s="271" t="s">
        <v>328</v>
      </c>
      <c r="D58" s="248">
        <f>SUMIF(FINANCEIRO!$H$5:$H$443,C58,FINANCEIRO!$K$5:$K$443)</f>
        <v>0</v>
      </c>
    </row>
    <row r="59" spans="1:4" s="210" customFormat="1">
      <c r="A59" s="263" t="s">
        <v>1210</v>
      </c>
      <c r="B59" s="268" t="s">
        <v>1209</v>
      </c>
      <c r="C59" s="271" t="s">
        <v>1210</v>
      </c>
      <c r="D59" s="248">
        <f>SUMIF(FINANCEIRO!$H$5:$H$443,C59,FINANCEIRO!$K$5:$K$443)</f>
        <v>2400</v>
      </c>
    </row>
    <row r="60" spans="1:4" s="210" customFormat="1">
      <c r="A60" s="263" t="s">
        <v>1212</v>
      </c>
      <c r="B60" s="268" t="s">
        <v>1211</v>
      </c>
      <c r="C60" s="271" t="s">
        <v>1212</v>
      </c>
      <c r="D60" s="248">
        <f>SUMIF(FINANCEIRO!$H$5:$H$443,C60,FINANCEIRO!$K$5:$K$443)</f>
        <v>0</v>
      </c>
    </row>
    <row r="61" spans="1:4" s="210" customFormat="1">
      <c r="A61" s="263" t="s">
        <v>1214</v>
      </c>
      <c r="B61" s="268" t="s">
        <v>1213</v>
      </c>
      <c r="C61" s="271" t="s">
        <v>1214</v>
      </c>
      <c r="D61" s="248">
        <f>SUMIF(FINANCEIRO!$H$5:$H$443,C61,FINANCEIRO!$K$5:$K$443)</f>
        <v>0</v>
      </c>
    </row>
    <row r="62" spans="1:4" s="210" customFormat="1">
      <c r="A62" s="263" t="s">
        <v>1216</v>
      </c>
      <c r="B62" s="268" t="s">
        <v>1215</v>
      </c>
      <c r="C62" s="271" t="s">
        <v>1216</v>
      </c>
      <c r="D62" s="248">
        <f>SUMIF(FINANCEIRO!$H$5:$H$443,C62,FINANCEIRO!$K$5:$K$443)</f>
        <v>0</v>
      </c>
    </row>
    <row r="63" spans="1:4" s="210" customFormat="1">
      <c r="A63" s="263" t="s">
        <v>1218</v>
      </c>
      <c r="B63" s="268" t="s">
        <v>1217</v>
      </c>
      <c r="C63" s="271" t="s">
        <v>1218</v>
      </c>
      <c r="D63" s="248">
        <f>SUMIF(FINANCEIRO!$H$5:$H$443,C63,FINANCEIRO!$K$5:$K$443)</f>
        <v>0</v>
      </c>
    </row>
    <row r="64" spans="1:4" s="210" customFormat="1">
      <c r="A64" s="263" t="s">
        <v>1220</v>
      </c>
      <c r="B64" s="268" t="s">
        <v>1219</v>
      </c>
      <c r="C64" s="271" t="s">
        <v>1220</v>
      </c>
      <c r="D64" s="248">
        <f>SUMIF(FINANCEIRO!$H$5:$H$443,C64,FINANCEIRO!$K$5:$K$443)</f>
        <v>7645</v>
      </c>
    </row>
    <row r="65" spans="1:4" s="210" customFormat="1">
      <c r="A65" s="263" t="s">
        <v>1222</v>
      </c>
      <c r="B65" s="268" t="s">
        <v>1221</v>
      </c>
      <c r="C65" s="271" t="s">
        <v>1222</v>
      </c>
      <c r="D65" s="248">
        <f>SUMIF(FINANCEIRO!$H$5:$H$443,C65,FINANCEIRO!$K$5:$K$443)</f>
        <v>0</v>
      </c>
    </row>
    <row r="66" spans="1:4" s="210" customFormat="1">
      <c r="A66" s="263" t="s">
        <v>1224</v>
      </c>
      <c r="B66" s="268" t="s">
        <v>1223</v>
      </c>
      <c r="C66" s="271" t="s">
        <v>1224</v>
      </c>
      <c r="D66" s="248">
        <f>SUMIF(FINANCEIRO!$H$5:$H$443,C66,FINANCEIRO!$K$5:$K$443)</f>
        <v>0</v>
      </c>
    </row>
    <row r="67" spans="1:4" s="210" customFormat="1">
      <c r="A67" s="263" t="s">
        <v>1226</v>
      </c>
      <c r="B67" s="268" t="s">
        <v>1225</v>
      </c>
      <c r="C67" s="271" t="s">
        <v>1226</v>
      </c>
      <c r="D67" s="248">
        <f>SUMIF(FINANCEIRO!$H$5:$H$443,C67,FINANCEIRO!$K$5:$K$443)</f>
        <v>0</v>
      </c>
    </row>
    <row r="68" spans="1:4" s="210" customFormat="1">
      <c r="A68" s="263" t="s">
        <v>1228</v>
      </c>
      <c r="B68" s="268" t="s">
        <v>1227</v>
      </c>
      <c r="C68" s="271" t="s">
        <v>1228</v>
      </c>
      <c r="D68" s="248">
        <f>SUMIF(FINANCEIRO!$H$5:$H$443,C68,FINANCEIRO!$K$5:$K$443)</f>
        <v>1122</v>
      </c>
    </row>
    <row r="69" spans="1:4" s="210" customFormat="1">
      <c r="A69" s="263" t="s">
        <v>1230</v>
      </c>
      <c r="B69" s="268" t="s">
        <v>1229</v>
      </c>
      <c r="C69" s="271" t="s">
        <v>1230</v>
      </c>
      <c r="D69" s="248">
        <f>SUMIF(FINANCEIRO!$H$5:$H$443,C69,FINANCEIRO!$K$5:$K$443)</f>
        <v>0</v>
      </c>
    </row>
    <row r="70" spans="1:4" s="210" customFormat="1">
      <c r="A70" s="263" t="s">
        <v>1231</v>
      </c>
      <c r="B70" s="265" t="s">
        <v>253</v>
      </c>
      <c r="C70" s="271" t="s">
        <v>1231</v>
      </c>
      <c r="D70" s="248">
        <f>SUMIF(FINANCEIRO!$H$5:$H$443,C70,FINANCEIRO!$K$5:$K$443)</f>
        <v>14307.69</v>
      </c>
    </row>
    <row r="71" spans="1:4">
      <c r="A71" s="250"/>
      <c r="B71" s="251" t="s">
        <v>272</v>
      </c>
      <c r="C71" s="251" t="s">
        <v>63</v>
      </c>
      <c r="D71" s="252">
        <f>SUMIF(FINANCEIRO!$H$5:$H$443,C71,FINANCEIRO!$K$5:$K$443)</f>
        <v>1208645.3099999994</v>
      </c>
    </row>
    <row r="72" spans="1:4">
      <c r="A72" s="245">
        <v>4</v>
      </c>
      <c r="B72" s="246" t="s">
        <v>273</v>
      </c>
      <c r="C72" s="246"/>
      <c r="D72" s="248"/>
    </row>
    <row r="73" spans="1:4">
      <c r="A73" s="266" t="s">
        <v>47</v>
      </c>
      <c r="B73" s="267" t="s">
        <v>274</v>
      </c>
      <c r="C73" s="266" t="s">
        <v>47</v>
      </c>
      <c r="D73" s="248">
        <f>SUMIF(FINANCEIRO!$H$5:$H$443,C73,FINANCEIRO!$K$5:$K$443)</f>
        <v>15525</v>
      </c>
    </row>
    <row r="74" spans="1:4">
      <c r="A74" s="266" t="s">
        <v>48</v>
      </c>
      <c r="B74" s="267" t="s">
        <v>275</v>
      </c>
      <c r="C74" s="266" t="s">
        <v>48</v>
      </c>
      <c r="D74" s="248">
        <f>SUMIF(FINANCEIRO!$H$5:$H$443,C74,FINANCEIRO!$K$5:$K$443)</f>
        <v>0</v>
      </c>
    </row>
    <row r="75" spans="1:4">
      <c r="A75" s="266" t="s">
        <v>49</v>
      </c>
      <c r="B75" s="267" t="s">
        <v>276</v>
      </c>
      <c r="C75" s="266" t="s">
        <v>49</v>
      </c>
      <c r="D75" s="248">
        <f>SUMIF(FINANCEIRO!$H$5:$H$443,C75,FINANCEIRO!$K$5:$K$443)</f>
        <v>0</v>
      </c>
    </row>
    <row r="76" spans="1:4">
      <c r="A76" s="266" t="s">
        <v>50</v>
      </c>
      <c r="B76" s="267" t="s">
        <v>277</v>
      </c>
      <c r="C76" s="266" t="s">
        <v>50</v>
      </c>
      <c r="D76" s="248">
        <f>SUMIF(FINANCEIRO!$H$5:$H$443,C76,FINANCEIRO!$K$5:$K$443)</f>
        <v>0</v>
      </c>
    </row>
    <row r="77" spans="1:4" s="210" customFormat="1">
      <c r="A77" s="266" t="s">
        <v>51</v>
      </c>
      <c r="B77" s="267" t="s">
        <v>278</v>
      </c>
      <c r="C77" s="266" t="s">
        <v>51</v>
      </c>
      <c r="D77" s="248">
        <f>SUMIF(FINANCEIRO!$H$5:$H$443,C77,FINANCEIRO!$K$5:$K$443)</f>
        <v>0</v>
      </c>
    </row>
    <row r="78" spans="1:4" s="210" customFormat="1">
      <c r="A78" s="266" t="s">
        <v>52</v>
      </c>
      <c r="B78" s="267" t="s">
        <v>279</v>
      </c>
      <c r="C78" s="266" t="s">
        <v>52</v>
      </c>
      <c r="D78" s="248">
        <f>SUMIF(FINANCEIRO!$H$5:$H$443,C78,FINANCEIRO!$K$5:$K$443)</f>
        <v>7132.6</v>
      </c>
    </row>
    <row r="79" spans="1:4">
      <c r="A79" s="266" t="s">
        <v>280</v>
      </c>
      <c r="B79" s="267" t="s">
        <v>329</v>
      </c>
      <c r="C79" s="266" t="s">
        <v>280</v>
      </c>
      <c r="D79" s="248">
        <f>SUMIF(FINANCEIRO!$H$5:$H$443,C79,FINANCEIRO!$K$5:$K$443)</f>
        <v>2203.1099999999997</v>
      </c>
    </row>
    <row r="80" spans="1:4">
      <c r="A80" s="266" t="s">
        <v>330</v>
      </c>
      <c r="B80" s="267" t="s">
        <v>331</v>
      </c>
      <c r="C80" s="266" t="s">
        <v>330</v>
      </c>
      <c r="D80" s="248">
        <f>SUMIF(FINANCEIRO!$H$5:$H$443,C80,FINANCEIRO!$K$5:$K$443)</f>
        <v>100294.07</v>
      </c>
    </row>
    <row r="81" spans="1:4">
      <c r="A81" s="266" t="s">
        <v>332</v>
      </c>
      <c r="B81" s="267" t="s">
        <v>253</v>
      </c>
      <c r="C81" s="266" t="s">
        <v>332</v>
      </c>
      <c r="D81" s="248">
        <f>SUMIF(FINANCEIRO!$H$5:$H$443,C81,FINANCEIRO!$K$5:$K$443)</f>
        <v>0</v>
      </c>
    </row>
    <row r="82" spans="1:4">
      <c r="A82" s="250"/>
      <c r="B82" s="251" t="s">
        <v>281</v>
      </c>
      <c r="C82" s="251" t="s">
        <v>64</v>
      </c>
      <c r="D82" s="252">
        <f>SUMIF(FINANCEIRO!$H$5:$H$443,C82,FINANCEIRO!$K$5:$K$443)</f>
        <v>125154.78000000001</v>
      </c>
    </row>
    <row r="83" spans="1:4">
      <c r="A83" s="250" t="s">
        <v>8</v>
      </c>
      <c r="B83" s="251" t="s">
        <v>282</v>
      </c>
      <c r="C83" s="251"/>
      <c r="D83" s="252">
        <f>D82+D71+D25+D16</f>
        <v>2014786.0199999993</v>
      </c>
    </row>
    <row r="84" spans="1:4">
      <c r="A84" s="250" t="s">
        <v>43</v>
      </c>
      <c r="B84" s="251" t="s">
        <v>44</v>
      </c>
      <c r="C84" s="251"/>
      <c r="D84" s="252">
        <f>SUMIF(FINANCEIRO!$H$5:$H$443,C84,FINANCEIRO!$K$5:$K$443)</f>
        <v>0</v>
      </c>
    </row>
    <row r="85" spans="1:4">
      <c r="A85" s="464" t="s">
        <v>283</v>
      </c>
      <c r="B85" s="465"/>
      <c r="C85" s="465"/>
      <c r="D85" s="466"/>
    </row>
    <row r="86" spans="1:4">
      <c r="A86" s="452" t="s">
        <v>284</v>
      </c>
      <c r="B86" s="453"/>
      <c r="C86" s="453"/>
      <c r="D86" s="454"/>
    </row>
    <row r="87" spans="1:4">
      <c r="A87" s="452" t="s">
        <v>285</v>
      </c>
      <c r="B87" s="453"/>
      <c r="C87" s="453"/>
      <c r="D87" s="454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78" t="str">
        <f>INICIO!C5</f>
        <v>UNIDADE: HOSPITAL E MATERNIDADE SÃO LUCAS</v>
      </c>
      <c r="B1" s="37" t="str">
        <f>INICIO!C6</f>
        <v>MÊS: 10/2022</v>
      </c>
    </row>
    <row r="2" spans="1:2">
      <c r="A2" s="467" t="str">
        <f>INICIO!C4</f>
        <v>OS: INSTITUTO DIVA ALVES DO BRASIL - IDAB</v>
      </c>
      <c r="B2" s="468"/>
    </row>
    <row r="3" spans="1:2">
      <c r="A3" s="469" t="s">
        <v>65</v>
      </c>
      <c r="B3" s="470"/>
    </row>
    <row r="4" spans="1:2">
      <c r="A4" s="471"/>
      <c r="B4" s="472"/>
    </row>
    <row r="5" spans="1:2" ht="15.6">
      <c r="A5" s="473" t="s">
        <v>66</v>
      </c>
      <c r="B5" s="474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6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6">
      <c r="A9" s="20" t="s">
        <v>70</v>
      </c>
      <c r="B9" s="21">
        <v>0</v>
      </c>
    </row>
    <row r="10" spans="1:2" ht="15.6">
      <c r="A10" s="18" t="s">
        <v>71</v>
      </c>
      <c r="B10" s="19">
        <v>0</v>
      </c>
    </row>
    <row r="11" spans="1:2" ht="15.6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6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6">
      <c r="A14" s="20" t="s">
        <v>75</v>
      </c>
      <c r="B14" s="21">
        <v>0</v>
      </c>
    </row>
    <row r="15" spans="1:2" ht="15.6">
      <c r="A15" s="18" t="s">
        <v>76</v>
      </c>
      <c r="B15" s="19">
        <v>0</v>
      </c>
    </row>
    <row r="16" spans="1:2" ht="15.6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6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6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6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6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6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6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6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6">
      <c r="A35" s="20" t="s">
        <v>96</v>
      </c>
      <c r="B35" s="21">
        <v>0</v>
      </c>
    </row>
    <row r="36" spans="1:2" ht="15.6">
      <c r="A36" s="18" t="s">
        <v>97</v>
      </c>
      <c r="B36" s="19">
        <v>0</v>
      </c>
    </row>
    <row r="37" spans="1:2" ht="15.6">
      <c r="A37" s="20" t="s">
        <v>98</v>
      </c>
      <c r="B37" s="21">
        <v>0</v>
      </c>
    </row>
    <row r="38" spans="1:2" ht="15.6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3" customWidth="1"/>
    <col min="2" max="2" width="65.88671875" style="253" customWidth="1"/>
    <col min="3" max="3" width="13.6640625" style="253" customWidth="1"/>
    <col min="4" max="4" width="22.6640625" style="254" customWidth="1"/>
    <col min="5" max="16384" width="8.88671875" style="210"/>
  </cols>
  <sheetData>
    <row r="1" spans="1:4">
      <c r="A1" s="455"/>
      <c r="B1" s="456"/>
      <c r="C1" s="256"/>
      <c r="D1" s="457"/>
    </row>
    <row r="2" spans="1:4" ht="21" customHeight="1">
      <c r="A2" s="460" t="s">
        <v>243</v>
      </c>
      <c r="B2" s="461"/>
      <c r="C2" s="257"/>
      <c r="D2" s="458"/>
    </row>
    <row r="3" spans="1:4" ht="13.2" customHeight="1">
      <c r="A3" s="462"/>
      <c r="B3" s="463"/>
      <c r="C3" s="258"/>
      <c r="D3" s="459"/>
    </row>
    <row r="4" spans="1:4" ht="28.2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SUMIF(FINANCEIRO!$H$5:$H$443,C6,FINANCEIRO!$K$5:$K$443)</f>
        <v>435356.33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SUMIF(FINANCEIRO!$H$5:$H$443,C7,FINANCEIRO!$K$5:$K$443)</f>
        <v>0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SUMIF(FINANCEIRO!$H$5:$H$443,C8,FINANCEIRO!$K$5:$K$443)</f>
        <v>15647.65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SUMIF(FINANCEIRO!$H$5:$H$443,C9,FINANCEIRO!$K$5:$K$443)</f>
        <v>2250.46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SUMIF(FINANCEIRO!$H$5:$H$443,C10,FINANCEIRO!$K$5:$K$443)</f>
        <v>75733.959999999992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SUMIF(FINANCEIRO!$H$5:$H$443,C11,FINANCEIRO!$K$5:$K$443)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SUMIF(FINANCEIRO!$H$5:$H$443,C12,FINANCEIRO!$K$5:$K$443)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SUMIF(FINANCEIRO!$H$5:$H$443,C13,FINANCEIRO!$K$5:$K$443)</f>
        <v>0</v>
      </c>
    </row>
    <row r="14" spans="1:4">
      <c r="A14" s="259" t="s">
        <v>252</v>
      </c>
      <c r="B14" s="260" t="s">
        <v>289</v>
      </c>
      <c r="C14" s="249" t="s">
        <v>252</v>
      </c>
      <c r="D14" s="248">
        <f>SUMIF(FINANCEIRO!$H$5:$H$443,C14,FINANCEIRO!$K$5:$K$443)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SUMIF(FINANCEIRO!$H$5:$H$443,C15,FINANCEIRO!$K$5:$K$443)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SUMIF(FINANCEIRO!$H$5:$H$443,C16,FINANCEIRO!$K$5:$K$443)</f>
        <v>528988.39999999991</v>
      </c>
    </row>
    <row r="17" spans="1:4">
      <c r="A17" s="245">
        <v>2</v>
      </c>
      <c r="B17" s="246" t="s">
        <v>255</v>
      </c>
      <c r="C17" s="246"/>
      <c r="D17" s="248"/>
    </row>
    <row r="18" spans="1:4">
      <c r="A18" s="261" t="s">
        <v>24</v>
      </c>
      <c r="B18" s="262" t="s">
        <v>256</v>
      </c>
      <c r="C18" s="249" t="s">
        <v>24</v>
      </c>
      <c r="D18" s="248">
        <f>SUMIF(FINANCEIRO!$H$5:$H$443,C18,FINANCEIRO!$K$5:$K$443)</f>
        <v>83076.159999999989</v>
      </c>
    </row>
    <row r="19" spans="1:4">
      <c r="A19" s="261" t="s">
        <v>25</v>
      </c>
      <c r="B19" s="262" t="s">
        <v>257</v>
      </c>
      <c r="C19" s="249" t="s">
        <v>25</v>
      </c>
      <c r="D19" s="248">
        <f>SUMIF(FINANCEIRO!$H$5:$H$443,C19,FINANCEIRO!$K$5:$K$443)</f>
        <v>48920.44</v>
      </c>
    </row>
    <row r="20" spans="1:4">
      <c r="A20" s="261" t="s">
        <v>26</v>
      </c>
      <c r="B20" s="262" t="s">
        <v>291</v>
      </c>
      <c r="C20" s="249" t="s">
        <v>26</v>
      </c>
      <c r="D20" s="248">
        <f>SUMIF(FINANCEIRO!$H$5:$H$443,C20,FINANCEIRO!$K$5:$K$443)</f>
        <v>240</v>
      </c>
    </row>
    <row r="21" spans="1:4">
      <c r="A21" s="261" t="s">
        <v>292</v>
      </c>
      <c r="B21" s="262" t="s">
        <v>293</v>
      </c>
      <c r="C21" s="249" t="s">
        <v>292</v>
      </c>
      <c r="D21" s="248">
        <f>SUMIF(FINANCEIRO!$H$5:$H$443,C21,FINANCEIRO!$K$5:$K$443)</f>
        <v>0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SUMIF(FINANCEIRO!$H$5:$H$443,C22,FINANCEIRO!$K$5:$K$443)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SUMIF(FINANCEIRO!$H$5:$H$443,C23,FINANCEIRO!$K$5:$K$443)</f>
        <v>19517.93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SUMIF(FINANCEIRO!$H$5:$H$443,C24,FINANCEIRO!$K$5:$K$443)</f>
        <v>243</v>
      </c>
    </row>
    <row r="25" spans="1:4">
      <c r="A25" s="250"/>
      <c r="B25" s="251" t="s">
        <v>258</v>
      </c>
      <c r="C25" s="251" t="s">
        <v>62</v>
      </c>
      <c r="D25" s="252">
        <f>SUMIF(FINANCEIRO!$H$5:$H$443,C25,FINANCEIRO!$K$5:$K$443)</f>
        <v>151997.53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SUMIF(FINANCEIRO!$H$5:$H$443,C27,FINANCEIRO!$K$5:$K$443)</f>
        <v>251640.84000000003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SUMIF(FINANCEIRO!$H$5:$H$443,C28,FINANCEIRO!$K$5:$K$443)</f>
        <v>5990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SUMIF(FINANCEIRO!$H$5:$H$443,C29,FINANCEIRO!$K$5:$K$443)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SUMIF(FINANCEIRO!$H$5:$H$443,C30,FINANCEIRO!$K$5:$K$443)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SUMIF(FINANCEIRO!$H$5:$H$443,C31,FINANCEIRO!$K$5:$K$443)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SUMIF(FINANCEIRO!$H$5:$H$443,C32,FINANCEIRO!$K$5:$K$443)</f>
        <v>49713.69</v>
      </c>
    </row>
    <row r="33" spans="1:4">
      <c r="A33" s="263" t="s">
        <v>33</v>
      </c>
      <c r="B33" s="265" t="s">
        <v>262</v>
      </c>
      <c r="C33" s="249" t="s">
        <v>33</v>
      </c>
      <c r="D33" s="248">
        <f>SUMIF(FINANCEIRO!$H$5:$H$443,C33,FINANCEIRO!$K$5:$K$443)</f>
        <v>26600.79</v>
      </c>
    </row>
    <row r="34" spans="1:4">
      <c r="A34" s="263" t="s">
        <v>34</v>
      </c>
      <c r="B34" s="265" t="s">
        <v>263</v>
      </c>
      <c r="C34" s="249" t="s">
        <v>34</v>
      </c>
      <c r="D34" s="248">
        <f>SUMIF(FINANCEIRO!$H$5:$H$443,C34,FINANCEIRO!$K$5:$K$443)</f>
        <v>0</v>
      </c>
    </row>
    <row r="35" spans="1:4">
      <c r="A35" s="263" t="s">
        <v>35</v>
      </c>
      <c r="B35" s="265" t="s">
        <v>301</v>
      </c>
      <c r="C35" s="249" t="s">
        <v>35</v>
      </c>
      <c r="D35" s="248">
        <f>SUMIF(FINANCEIRO!$H$5:$H$443,C35,FINANCEIRO!$K$5:$K$443)</f>
        <v>2950</v>
      </c>
    </row>
    <row r="36" spans="1:4">
      <c r="A36" s="263" t="s">
        <v>37</v>
      </c>
      <c r="B36" s="265" t="s">
        <v>302</v>
      </c>
      <c r="C36" s="249" t="s">
        <v>37</v>
      </c>
      <c r="D36" s="248">
        <f>SUMIF(FINANCEIRO!$H$5:$H$443,C36,FINANCEIRO!$K$5:$K$443)</f>
        <v>0</v>
      </c>
    </row>
    <row r="37" spans="1:4">
      <c r="A37" s="263" t="s">
        <v>265</v>
      </c>
      <c r="B37" s="265" t="s">
        <v>303</v>
      </c>
      <c r="C37" s="249" t="s">
        <v>265</v>
      </c>
      <c r="D37" s="248">
        <f>SUMIF(FINANCEIRO!$H$5:$H$443,C37,FINANCEIRO!$K$5:$K$443)</f>
        <v>11000</v>
      </c>
    </row>
    <row r="38" spans="1:4">
      <c r="A38" s="263" t="s">
        <v>267</v>
      </c>
      <c r="B38" s="265" t="s">
        <v>264</v>
      </c>
      <c r="C38" s="249" t="s">
        <v>267</v>
      </c>
      <c r="D38" s="248">
        <f>SUMIF(FINANCEIRO!$H$5:$H$443,C38,FINANCEIRO!$K$5:$K$443)</f>
        <v>1558.5</v>
      </c>
    </row>
    <row r="39" spans="1:4">
      <c r="A39" s="263" t="s">
        <v>38</v>
      </c>
      <c r="B39" s="265" t="s">
        <v>46</v>
      </c>
      <c r="C39" s="249" t="s">
        <v>38</v>
      </c>
      <c r="D39" s="248">
        <f>SUMIF(FINANCEIRO!$H$5:$H$443,C39,FINANCEIRO!$K$5:$K$443)</f>
        <v>0</v>
      </c>
    </row>
    <row r="40" spans="1:4">
      <c r="A40" s="263" t="s">
        <v>269</v>
      </c>
      <c r="B40" s="265" t="s">
        <v>266</v>
      </c>
      <c r="C40" s="249" t="s">
        <v>269</v>
      </c>
      <c r="D40" s="248">
        <f>SUMIF(FINANCEIRO!$H$5:$H$443,C40,FINANCEIRO!$K$5:$K$443)</f>
        <v>541.48</v>
      </c>
    </row>
    <row r="41" spans="1:4">
      <c r="A41" s="263" t="s">
        <v>40</v>
      </c>
      <c r="B41" s="265" t="s">
        <v>268</v>
      </c>
      <c r="C41" s="249" t="s">
        <v>40</v>
      </c>
      <c r="D41" s="248">
        <f>SUMIF(FINANCEIRO!$H$5:$H$443,C41,FINANCEIRO!$K$5:$K$443)</f>
        <v>0</v>
      </c>
    </row>
    <row r="42" spans="1:4">
      <c r="A42" s="263" t="s">
        <v>41</v>
      </c>
      <c r="B42" s="265" t="s">
        <v>304</v>
      </c>
      <c r="C42" s="249" t="s">
        <v>41</v>
      </c>
      <c r="D42" s="248">
        <f>SUMIF(FINANCEIRO!$H$5:$H$443,C42,FINANCEIRO!$K$5:$K$443)</f>
        <v>11423.6</v>
      </c>
    </row>
    <row r="43" spans="1:4">
      <c r="A43" s="263" t="s">
        <v>42</v>
      </c>
      <c r="B43" s="265" t="s">
        <v>305</v>
      </c>
      <c r="C43" s="249" t="s">
        <v>42</v>
      </c>
      <c r="D43" s="248">
        <f>SUMIF(FINANCEIRO!$H$5:$H$443,C43,FINANCEIRO!$K$5:$K$443)</f>
        <v>8042.1</v>
      </c>
    </row>
    <row r="44" spans="1:4">
      <c r="A44" s="263" t="s">
        <v>45</v>
      </c>
      <c r="B44" s="265" t="s">
        <v>53</v>
      </c>
      <c r="C44" s="249" t="s">
        <v>45</v>
      </c>
      <c r="D44" s="248">
        <f>SUMIF(FINANCEIRO!$H$5:$H$443,C44,FINANCEIRO!$K$5:$K$443)</f>
        <v>25726.720000000001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SUMIF(FINANCEIRO!$H$5:$H$443,C45,FINANCEIRO!$K$5:$K$443)</f>
        <v>350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SUMIF(FINANCEIRO!$H$5:$H$443,C46,FINANCEIRO!$K$5:$K$443)</f>
        <v>0</v>
      </c>
    </row>
    <row r="47" spans="1:4">
      <c r="A47" s="263" t="s">
        <v>308</v>
      </c>
      <c r="B47" s="265" t="s">
        <v>309</v>
      </c>
      <c r="C47" s="249" t="s">
        <v>308</v>
      </c>
      <c r="D47" s="248">
        <f>SUMIF(FINANCEIRO!$H$5:$H$443,C47,FINANCEIRO!$K$5:$K$443)</f>
        <v>706857.82000000018</v>
      </c>
    </row>
    <row r="48" spans="1:4">
      <c r="A48" s="263" t="s">
        <v>310</v>
      </c>
      <c r="B48" s="265" t="s">
        <v>311</v>
      </c>
      <c r="C48" s="249" t="s">
        <v>310</v>
      </c>
      <c r="D48" s="248">
        <f>SUMIF(FINANCEIRO!$H$5:$H$443,C48,FINANCEIRO!$K$5:$K$443)</f>
        <v>22807.7</v>
      </c>
    </row>
    <row r="49" spans="1:4">
      <c r="A49" s="263" t="s">
        <v>312</v>
      </c>
      <c r="B49" s="265" t="s">
        <v>313</v>
      </c>
      <c r="C49" s="249" t="s">
        <v>312</v>
      </c>
      <c r="D49" s="248">
        <f>SUMIF(FINANCEIRO!$H$5:$H$443,C49,FINANCEIRO!$K$5:$K$443)</f>
        <v>11428.08</v>
      </c>
    </row>
    <row r="50" spans="1:4">
      <c r="A50" s="263" t="s">
        <v>314</v>
      </c>
      <c r="B50" s="265" t="s">
        <v>315</v>
      </c>
      <c r="C50" s="263" t="s">
        <v>314</v>
      </c>
      <c r="D50" s="248">
        <f>SUMIF(FINANCEIRO!$H$5:$H$443,C50,FINANCEIRO!$K$5:$K$443)</f>
        <v>0</v>
      </c>
    </row>
    <row r="51" spans="1:4">
      <c r="A51" s="263" t="s">
        <v>316</v>
      </c>
      <c r="B51" s="265" t="s">
        <v>270</v>
      </c>
      <c r="C51" s="263" t="s">
        <v>316</v>
      </c>
      <c r="D51" s="248">
        <f>SUMIF(FINANCEIRO!$H$5:$H$443,C51,FINANCEIRO!$K$5:$K$443)</f>
        <v>0</v>
      </c>
    </row>
    <row r="52" spans="1:4">
      <c r="A52" s="263" t="s">
        <v>317</v>
      </c>
      <c r="B52" s="264" t="s">
        <v>318</v>
      </c>
      <c r="C52" s="263" t="s">
        <v>317</v>
      </c>
      <c r="D52" s="248">
        <f>SUMIF(FINANCEIRO!$H$5:$H$443,C52,FINANCEIRO!$K$5:$K$443)</f>
        <v>0</v>
      </c>
    </row>
    <row r="53" spans="1:4">
      <c r="A53" s="263" t="s">
        <v>319</v>
      </c>
      <c r="B53" s="265" t="s">
        <v>320</v>
      </c>
      <c r="C53" s="263" t="s">
        <v>319</v>
      </c>
      <c r="D53" s="248">
        <f>SUMIF(FINANCEIRO!$H$5:$H$443,C53,FINANCEIRO!$K$5:$K$443)</f>
        <v>653.20000000000005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SUMIF(FINANCEIRO!$H$5:$H$443,C54,FINANCEIRO!$K$5:$K$443)</f>
        <v>32457.000000000007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SUMIF(FINANCEIRO!$H$5:$H$443,C55,FINANCEIRO!$K$5:$K$443)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SUMIF(FINANCEIRO!$H$5:$H$443,C56,FINANCEIRO!$K$5:$K$443)</f>
        <v>10469.9</v>
      </c>
    </row>
    <row r="57" spans="1:4">
      <c r="A57" s="263" t="s">
        <v>327</v>
      </c>
      <c r="B57" s="265" t="s">
        <v>226</v>
      </c>
      <c r="C57" s="263" t="s">
        <v>327</v>
      </c>
      <c r="D57" s="248">
        <f>SUMIF(FINANCEIRO!$H$5:$H$443,C57,FINANCEIRO!$K$5:$K$443)</f>
        <v>2959.2</v>
      </c>
    </row>
    <row r="58" spans="1:4">
      <c r="A58" s="263" t="s">
        <v>328</v>
      </c>
      <c r="B58" s="265" t="s">
        <v>253</v>
      </c>
      <c r="C58" s="263" t="s">
        <v>328</v>
      </c>
      <c r="D58" s="248">
        <f>SUMIF(FINANCEIRO!$H$5:$H$443,C58,FINANCEIRO!$K$5:$K$443)</f>
        <v>0</v>
      </c>
    </row>
    <row r="59" spans="1:4">
      <c r="A59" s="250"/>
      <c r="B59" s="251" t="s">
        <v>272</v>
      </c>
      <c r="C59" s="251" t="s">
        <v>63</v>
      </c>
      <c r="D59" s="252">
        <f>SUMIF(FINANCEIRO!$H$5:$H$443,C59,FINANCEIRO!$K$5:$K$443)</f>
        <v>1208645.3099999994</v>
      </c>
    </row>
    <row r="60" spans="1:4">
      <c r="A60" s="245">
        <v>4</v>
      </c>
      <c r="B60" s="246" t="s">
        <v>273</v>
      </c>
      <c r="C60" s="246"/>
      <c r="D60" s="248"/>
    </row>
    <row r="61" spans="1:4">
      <c r="A61" s="266" t="s">
        <v>47</v>
      </c>
      <c r="B61" s="267" t="s">
        <v>274</v>
      </c>
      <c r="C61" s="266" t="s">
        <v>47</v>
      </c>
      <c r="D61" s="248">
        <f>SUMIF(FINANCEIRO!$H$5:$H$443,C61,FINANCEIRO!$K$5:$K$443)</f>
        <v>15525</v>
      </c>
    </row>
    <row r="62" spans="1:4">
      <c r="A62" s="266" t="s">
        <v>48</v>
      </c>
      <c r="B62" s="267" t="s">
        <v>275</v>
      </c>
      <c r="C62" s="266" t="s">
        <v>48</v>
      </c>
      <c r="D62" s="248">
        <f>SUMIF(FINANCEIRO!$H$5:$H$443,C62,FINANCEIRO!$K$5:$K$443)</f>
        <v>0</v>
      </c>
    </row>
    <row r="63" spans="1:4">
      <c r="A63" s="266" t="s">
        <v>49</v>
      </c>
      <c r="B63" s="267" t="s">
        <v>276</v>
      </c>
      <c r="C63" s="266" t="s">
        <v>49</v>
      </c>
      <c r="D63" s="248">
        <f>SUMIF(FINANCEIRO!$H$5:$H$443,C63,FINANCEIRO!$K$5:$K$443)</f>
        <v>0</v>
      </c>
    </row>
    <row r="64" spans="1:4">
      <c r="A64" s="266" t="s">
        <v>50</v>
      </c>
      <c r="B64" s="267" t="s">
        <v>277</v>
      </c>
      <c r="C64" s="266" t="s">
        <v>50</v>
      </c>
      <c r="D64" s="248">
        <f>SUMIF(FINANCEIRO!$H$5:$H$443,C64,FINANCEIRO!$K$5:$K$443)</f>
        <v>0</v>
      </c>
    </row>
    <row r="65" spans="1:4">
      <c r="A65" s="266" t="s">
        <v>51</v>
      </c>
      <c r="B65" s="267" t="s">
        <v>278</v>
      </c>
      <c r="C65" s="266" t="s">
        <v>51</v>
      </c>
      <c r="D65" s="248">
        <f>SUMIF(FINANCEIRO!$H$5:$H$443,C65,FINANCEIRO!$K$5:$K$443)</f>
        <v>0</v>
      </c>
    </row>
    <row r="66" spans="1:4">
      <c r="A66" s="266" t="s">
        <v>52</v>
      </c>
      <c r="B66" s="267" t="s">
        <v>279</v>
      </c>
      <c r="C66" s="266" t="s">
        <v>52</v>
      </c>
      <c r="D66" s="248">
        <f>SUMIF(FINANCEIRO!$H$5:$H$443,C66,FINANCEIRO!$K$5:$K$443)</f>
        <v>7132.6</v>
      </c>
    </row>
    <row r="67" spans="1:4">
      <c r="A67" s="266" t="s">
        <v>280</v>
      </c>
      <c r="B67" s="267" t="s">
        <v>329</v>
      </c>
      <c r="C67" s="266" t="s">
        <v>280</v>
      </c>
      <c r="D67" s="248">
        <f>SUMIF(FINANCEIRO!$H$5:$H$443,C67,FINANCEIRO!$K$5:$K$443)</f>
        <v>2203.1099999999997</v>
      </c>
    </row>
    <row r="68" spans="1:4">
      <c r="A68" s="266" t="s">
        <v>330</v>
      </c>
      <c r="B68" s="267" t="s">
        <v>331</v>
      </c>
      <c r="C68" s="266" t="s">
        <v>330</v>
      </c>
      <c r="D68" s="248">
        <f>SUMIF(FINANCEIRO!$H$5:$H$443,C68,FINANCEIRO!$K$5:$K$443)</f>
        <v>100294.07</v>
      </c>
    </row>
    <row r="69" spans="1:4">
      <c r="A69" s="266" t="s">
        <v>332</v>
      </c>
      <c r="B69" s="267" t="s">
        <v>253</v>
      </c>
      <c r="C69" s="266" t="s">
        <v>332</v>
      </c>
      <c r="D69" s="248">
        <f>SUMIF(FINANCEIRO!$H$5:$H$443,C69,FINANCEIRO!$K$5:$K$443)</f>
        <v>0</v>
      </c>
    </row>
    <row r="70" spans="1:4">
      <c r="A70" s="250"/>
      <c r="B70" s="251" t="s">
        <v>281</v>
      </c>
      <c r="C70" s="251" t="s">
        <v>64</v>
      </c>
      <c r="D70" s="252">
        <f>SUMIF(FINANCEIRO!$H$5:$H$443,C70,FINANCEIRO!$K$5:$K$443)</f>
        <v>125154.78000000001</v>
      </c>
    </row>
    <row r="71" spans="1:4">
      <c r="A71" s="250" t="s">
        <v>8</v>
      </c>
      <c r="B71" s="251" t="s">
        <v>282</v>
      </c>
      <c r="C71" s="251"/>
      <c r="D71" s="252">
        <f>D70+D59+D25+D16</f>
        <v>2014786.0199999993</v>
      </c>
    </row>
    <row r="72" spans="1:4">
      <c r="A72" s="250" t="s">
        <v>43</v>
      </c>
      <c r="B72" s="251" t="s">
        <v>44</v>
      </c>
      <c r="C72" s="251"/>
      <c r="D72" s="252">
        <f>SUMIF(FINANCEIRO!$H$5:$H$443,C72,FINANCEIRO!$K$5:$K$443)</f>
        <v>0</v>
      </c>
    </row>
    <row r="73" spans="1:4">
      <c r="A73" s="464" t="s">
        <v>283</v>
      </c>
      <c r="B73" s="465"/>
      <c r="C73" s="465"/>
      <c r="D73" s="466"/>
    </row>
    <row r="74" spans="1:4">
      <c r="A74" s="452" t="s">
        <v>284</v>
      </c>
      <c r="B74" s="453"/>
      <c r="C74" s="453"/>
      <c r="D74" s="454"/>
    </row>
    <row r="75" spans="1:4">
      <c r="A75" s="452" t="s">
        <v>285</v>
      </c>
      <c r="B75" s="453"/>
      <c r="C75" s="453"/>
      <c r="D75" s="454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4" customWidth="1"/>
  </cols>
  <sheetData>
    <row r="1" spans="1:9" ht="15.6">
      <c r="A1" s="477" t="str">
        <f>INICIO!C5</f>
        <v>UNIDADE: HOSPITAL E MATERNIDADE SÃO LUCAS</v>
      </c>
      <c r="B1" s="477"/>
      <c r="C1" s="477"/>
      <c r="D1" s="477"/>
      <c r="E1" s="477"/>
      <c r="F1" s="477"/>
      <c r="G1" s="185"/>
      <c r="H1" s="186" t="str">
        <f>INICIO!C6</f>
        <v>MÊS: 10/2022</v>
      </c>
      <c r="I1" s="198"/>
    </row>
    <row r="2" spans="1:9" ht="15.6">
      <c r="A2" s="478" t="str">
        <f>INICIO!C4</f>
        <v>OS: INSTITUTO DIVA ALVES DO BRASIL - IDAB</v>
      </c>
      <c r="B2" s="478"/>
      <c r="C2" s="478"/>
      <c r="D2" s="478"/>
      <c r="E2" s="478"/>
      <c r="F2" s="478"/>
      <c r="G2" s="187"/>
      <c r="H2" s="187"/>
      <c r="I2" s="199"/>
    </row>
    <row r="3" spans="1:9" ht="15.6">
      <c r="A3" s="479" t="s">
        <v>122</v>
      </c>
      <c r="B3" s="479"/>
      <c r="C3" s="479"/>
      <c r="D3" s="479"/>
      <c r="E3" s="479"/>
      <c r="F3" s="479"/>
      <c r="G3" s="479"/>
      <c r="H3" s="479"/>
      <c r="I3" s="199"/>
    </row>
    <row r="4" spans="1:9" ht="15.6">
      <c r="A4" s="480"/>
      <c r="B4" s="480"/>
      <c r="C4" s="480"/>
      <c r="D4" s="480"/>
      <c r="E4" s="480"/>
      <c r="F4" s="480"/>
      <c r="G4" s="480"/>
      <c r="H4" s="480"/>
      <c r="I4" s="200"/>
    </row>
    <row r="5" spans="1:9" ht="24">
      <c r="A5" s="481" t="s">
        <v>123</v>
      </c>
      <c r="B5" s="481" t="s">
        <v>124</v>
      </c>
      <c r="C5" s="481" t="s">
        <v>125</v>
      </c>
      <c r="D5" s="481" t="s">
        <v>126</v>
      </c>
      <c r="E5" s="481" t="s">
        <v>127</v>
      </c>
      <c r="F5" s="481"/>
      <c r="G5" s="481" t="s">
        <v>128</v>
      </c>
      <c r="H5" s="481"/>
      <c r="I5" s="188" t="s">
        <v>225</v>
      </c>
    </row>
    <row r="6" spans="1:9" ht="15.6">
      <c r="A6" s="481"/>
      <c r="B6" s="481"/>
      <c r="C6" s="481"/>
      <c r="D6" s="481"/>
      <c r="E6" s="56" t="s">
        <v>129</v>
      </c>
      <c r="F6" s="56" t="s">
        <v>130</v>
      </c>
      <c r="G6" s="56" t="s">
        <v>131</v>
      </c>
      <c r="H6" s="56" t="s">
        <v>132</v>
      </c>
      <c r="I6" s="189"/>
    </row>
    <row r="7" spans="1:9">
      <c r="A7" s="205" t="str">
        <f>'[2]CAXIAS I'!$C9</f>
        <v>SERV. DE MANUTENÇÃO DE AR CONDICIONADOS</v>
      </c>
      <c r="B7" s="193" t="str">
        <f>'[2]CAXIAS I'!$D9</f>
        <v>EVERALDO FONSECA DA SILVA - ME</v>
      </c>
      <c r="C7" s="192" t="str">
        <f>'[2]CAXIAS I'!$E9</f>
        <v>31.027.407/0001-36</v>
      </c>
      <c r="D7" s="194" t="str">
        <f>'[2]CAXIAS I'!$F9</f>
        <v>VALOR FIXO</v>
      </c>
      <c r="E7" s="195">
        <f>'[2]CAXIAS I'!$G9</f>
        <v>43917</v>
      </c>
      <c r="F7" s="195" t="str">
        <f>'[2]CAXIAS I'!$H9</f>
        <v>INDETERMINADO</v>
      </c>
      <c r="G7" s="196">
        <f>'[2]CAXIAS I'!$I9</f>
        <v>2200</v>
      </c>
      <c r="H7" s="197">
        <f>'[2]CAXIAS I'!$J9</f>
        <v>2200</v>
      </c>
      <c r="I7" s="201">
        <f>'[2]CAXIAS I'!$K9</f>
        <v>72308</v>
      </c>
    </row>
    <row r="8" spans="1:9">
      <c r="A8" s="205" t="str">
        <f>'[2]CAXIAS I'!$C10</f>
        <v>SERV. DE MANUTENÇÃO DE AR CONDICIONADOS</v>
      </c>
      <c r="B8" s="193" t="str">
        <f>'[2]CAXIAS I'!$D10</f>
        <v>EVERALDO FONSECA DA SILVA - ME</v>
      </c>
      <c r="C8" s="192" t="str">
        <f>'[2]CAXIAS I'!$E10</f>
        <v>31.027.407/0001-36</v>
      </c>
      <c r="D8" s="194" t="str">
        <f>'[2]CAXIAS I'!$F10</f>
        <v>VALOR FIXO</v>
      </c>
      <c r="E8" s="195">
        <f>'[2]CAXIAS I'!$G10</f>
        <v>43917</v>
      </c>
      <c r="F8" s="195" t="str">
        <f>'[2]CAXIAS I'!$H10</f>
        <v>INDETERMINADO</v>
      </c>
      <c r="G8" s="196">
        <f>'[2]CAXIAS I'!$I10</f>
        <v>2200</v>
      </c>
      <c r="H8" s="197">
        <f>'[2]CAXIAS I'!$J10</f>
        <v>2200</v>
      </c>
      <c r="I8" s="201">
        <f>'[2]CAXIAS I'!$K10</f>
        <v>70201</v>
      </c>
    </row>
    <row r="9" spans="1:9">
      <c r="A9" s="205" t="str">
        <f>'[2]CAXIAS I'!$C11</f>
        <v>LOCAÇÃO DE EQUIPAMENTOS E MANUTENÇAO</v>
      </c>
      <c r="B9" s="193" t="str">
        <f>'[2]CAXIAS I'!$D11</f>
        <v>SEPARAR PRODUTOS E SERVIÇOS LTDA</v>
      </c>
      <c r="C9" s="192" t="str">
        <f>'[2]CAXIAS I'!$E11</f>
        <v>03.184.220/0001-00</v>
      </c>
      <c r="D9" s="194" t="str">
        <f>'[2]CAXIAS I'!$F11</f>
        <v>QUANTIDADE LOCADA + QUANTIDADE CONSUMIDA;</v>
      </c>
      <c r="E9" s="195">
        <f>'[2]CAXIAS I'!$G11</f>
        <v>43917</v>
      </c>
      <c r="F9" s="195">
        <f>'[2]CAXIAS I'!$H11</f>
        <v>44282</v>
      </c>
      <c r="G9" s="196">
        <f>'[2]CAXIAS I'!$I11</f>
        <v>9000</v>
      </c>
      <c r="H9" s="197">
        <f>'[2]CAXIAS I'!$J11</f>
        <v>9000</v>
      </c>
      <c r="I9" s="201">
        <f>'[2]CAXIAS I'!$K11</f>
        <v>70209</v>
      </c>
    </row>
    <row r="10" spans="1:9">
      <c r="A10" s="205" t="str">
        <f>'[2]CAXIAS I'!$C12</f>
        <v>LOCAÇÃO DE EQUIPAMENTOS E MANUTENÇAO</v>
      </c>
      <c r="B10" s="193" t="str">
        <f>'[2]CAXIAS I'!$D12</f>
        <v>SEPARAR PRODUTOS E SERVIÇOS LTDA</v>
      </c>
      <c r="C10" s="192" t="str">
        <f>'[2]CAXIAS I'!$E12</f>
        <v>03.184.220/0001-00</v>
      </c>
      <c r="D10" s="194" t="str">
        <f>'[2]CAXIAS I'!$F12</f>
        <v>QUANTIDADE LOCADA + QUANTIDADE CONSUMIDA;</v>
      </c>
      <c r="E10" s="195">
        <f>'[2]CAXIAS I'!$G12</f>
        <v>43917</v>
      </c>
      <c r="F10" s="195">
        <f>'[2]CAXIAS I'!$H12</f>
        <v>44282</v>
      </c>
      <c r="G10" s="196">
        <f>'[2]CAXIAS I'!$I12</f>
        <v>9000</v>
      </c>
      <c r="H10" s="197">
        <f>'[2]CAXIAS I'!$J12</f>
        <v>9000</v>
      </c>
      <c r="I10" s="201">
        <f>'[2]CAXIAS I'!$K12</f>
        <v>70904</v>
      </c>
    </row>
    <row r="11" spans="1:9">
      <c r="A11" s="205" t="str">
        <f>'[2]CAXIAS I'!$C13</f>
        <v>SERVIÇOS DE REMOÇÃO POR AMBULÂNCIA - UTI MÓVEL</v>
      </c>
      <c r="B11" s="193" t="str">
        <f>'[2]CAXIAS I'!$D13</f>
        <v>VIP SERVICE TRANSPORTES E LOCAÇÕES LTDA</v>
      </c>
      <c r="C11" s="192" t="str">
        <f>'[2]CAXIAS I'!$E13</f>
        <v>16.637.920/0001-55</v>
      </c>
      <c r="D11" s="194" t="str">
        <f>'[2]CAXIAS I'!$F13</f>
        <v>VALOR FIXO</v>
      </c>
      <c r="E11" s="195">
        <f>'[2]CAXIAS I'!$G13</f>
        <v>43917</v>
      </c>
      <c r="F11" s="195" t="str">
        <f>'[2]CAXIAS I'!$H13</f>
        <v>INDETERMINADO</v>
      </c>
      <c r="G11" s="196">
        <f>'[2]CAXIAS I'!$I13</f>
        <v>33500</v>
      </c>
      <c r="H11" s="197">
        <f>'[2]CAXIAS I'!$J13</f>
        <v>32394.5</v>
      </c>
      <c r="I11" s="201">
        <f>'[2]CAXIAS I'!$K13</f>
        <v>70913</v>
      </c>
    </row>
    <row r="12" spans="1:9">
      <c r="A12" s="205" t="str">
        <f>'[2]CAXIAS I'!$C14</f>
        <v>SERVIÇOS DE REMOÇÃO POR AMBULÂNCIA - UTI MÓVEL</v>
      </c>
      <c r="B12" s="193" t="str">
        <f>'[2]CAXIAS I'!$D14</f>
        <v>VIP SERVICE TRANSPORTES E LOCAÇÕES LTDA</v>
      </c>
      <c r="C12" s="192" t="str">
        <f>'[2]CAXIAS I'!$E14</f>
        <v>16.637.920/0001-55</v>
      </c>
      <c r="D12" s="194" t="str">
        <f>'[2]CAXIAS I'!$F14</f>
        <v>VALOR FIXO</v>
      </c>
      <c r="E12" s="195">
        <f>'[2]CAXIAS I'!$G14</f>
        <v>43917</v>
      </c>
      <c r="F12" s="195" t="str">
        <f>'[2]CAXIAS I'!$H14</f>
        <v>INDETERMINADO</v>
      </c>
      <c r="G12" s="196">
        <f>'[2]CAXIAS I'!$I14</f>
        <v>33500</v>
      </c>
      <c r="H12" s="197">
        <f>'[2]CAXIAS I'!$J14</f>
        <v>32394.5</v>
      </c>
      <c r="I12" s="201">
        <f>'[2]CAXIAS I'!$K14</f>
        <v>71616</v>
      </c>
    </row>
    <row r="13" spans="1:9">
      <c r="A13" s="205" t="str">
        <f>'[2]CAXIAS I'!$C15</f>
        <v>SERVIÇOS DE REMOÇÃO POR AMBULÂNCIA - UTI MÓVEL</v>
      </c>
      <c r="B13" s="193" t="str">
        <f>'[2]CAXIAS I'!$D15</f>
        <v>VIP SERVICE TRANSPORTES E LOCAÇÕES LTDA</v>
      </c>
      <c r="C13" s="192" t="str">
        <f>'[2]CAXIAS I'!$E15</f>
        <v>16.637.920/0001-55</v>
      </c>
      <c r="D13" s="194" t="str">
        <f>'[2]CAXIAS I'!$F15</f>
        <v>VALOR FIXO</v>
      </c>
      <c r="E13" s="195">
        <f>'[2]CAXIAS I'!$G15</f>
        <v>43917</v>
      </c>
      <c r="F13" s="195" t="str">
        <f>'[2]CAXIAS I'!$H15</f>
        <v>INDETERMINADO</v>
      </c>
      <c r="G13" s="196">
        <f>'[2]CAXIAS I'!$I15</f>
        <v>33500</v>
      </c>
      <c r="H13" s="197">
        <f>'[2]CAXIAS I'!$J15</f>
        <v>32394.5</v>
      </c>
      <c r="I13" s="201">
        <f>'[2]CAXIAS I'!$K15</f>
        <v>70204</v>
      </c>
    </row>
    <row r="14" spans="1:9">
      <c r="A14" s="205" t="str">
        <f>'[2]CAXIAS I'!$C16</f>
        <v>DOSIMETRO</v>
      </c>
      <c r="B14" s="193" t="str">
        <f>'[2]CAXIAS I'!$D16</f>
        <v xml:space="preserve">PRO RAD         </v>
      </c>
      <c r="C14" s="192" t="str">
        <f>'[2]CAXIAS I'!$E16</f>
        <v>87.389.086/0001-74</v>
      </c>
      <c r="D14" s="194" t="str">
        <f>'[2]CAXIAS I'!$F16</f>
        <v>QUANTIDADE DE DOSIMETRO UTILIZADO</v>
      </c>
      <c r="E14" s="195">
        <f>'[2]CAXIAS I'!$G16</f>
        <v>43917</v>
      </c>
      <c r="F14" s="195" t="str">
        <f>'[2]CAXIAS I'!$H16</f>
        <v>INDETERMINADO</v>
      </c>
      <c r="G14" s="196">
        <f>'[2]CAXIAS I'!$I16</f>
        <v>122</v>
      </c>
      <c r="H14" s="197">
        <f>'[2]CAXIAS I'!$J16</f>
        <v>122</v>
      </c>
      <c r="I14" s="201">
        <f>'[2]CAXIAS I'!$K16</f>
        <v>550010000009911</v>
      </c>
    </row>
    <row r="15" spans="1:9">
      <c r="A15" s="205" t="str">
        <f>'[2]CAXIAS I'!$C17</f>
        <v>SERVIÇOS PROFISSIONAIS  DE AUDITORIA  INDEPENDENTE DAS DEMONSTRAÇÕES FINANCEIRAS DO EXERCÍCIO DE 2019</v>
      </c>
      <c r="B15" s="193" t="str">
        <f>'[2]CAXIAS I'!$D17</f>
        <v>IGF-  AUDITORIA E CONSULTORES INDEPENDENTES</v>
      </c>
      <c r="C15" s="192" t="str">
        <f>'[2]CAXIAS I'!$E17</f>
        <v>04.899.444/0001-61</v>
      </c>
      <c r="D15" s="194" t="str">
        <f>'[2]CAXIAS I'!$F17</f>
        <v>VALOR FIXO</v>
      </c>
      <c r="E15" s="195">
        <f>'[2]CAXIAS I'!$G17</f>
        <v>43917</v>
      </c>
      <c r="F15" s="195" t="str">
        <f>'[2]CAXIAS I'!$H17</f>
        <v>INDETERMINADO</v>
      </c>
      <c r="G15" s="196">
        <f>'[2]CAXIAS I'!$I17</f>
        <v>2400</v>
      </c>
      <c r="H15" s="197">
        <f>'[2]CAXIAS I'!$J17</f>
        <v>2400</v>
      </c>
      <c r="I15" s="201">
        <f>'[2]CAXIAS I'!$K17</f>
        <v>70902</v>
      </c>
    </row>
    <row r="16" spans="1:9">
      <c r="A16" s="205" t="str">
        <f>'[2]CAXIAS I'!$C18</f>
        <v>SERVIÇOS DE COLETA, ARMAZENAMENTO TEMPORÁRIO, TRANSPORTE, TRATAMENTO E DESTINAÇÃO FINAL DOS RESÍDUOS</v>
      </c>
      <c r="B16" s="193" t="str">
        <f>'[2]CAXIAS I'!$D18</f>
        <v>SERVIOESTE RIO DE JANEIRO LTDA</v>
      </c>
      <c r="C16" s="192" t="str">
        <f>'[2]CAXIAS I'!$E18</f>
        <v>14.470.588/0001-51</v>
      </c>
      <c r="D16" s="194" t="str">
        <f>'[2]CAXIAS I'!$F18</f>
        <v>TIPO DE COLETA DE RESÍDUO</v>
      </c>
      <c r="E16" s="195">
        <f>'[2]CAXIAS I'!$G18</f>
        <v>43917</v>
      </c>
      <c r="F16" s="195" t="str">
        <f>'[2]CAXIAS I'!$H18</f>
        <v>INDETERMINADO</v>
      </c>
      <c r="G16" s="196">
        <f>'[2]CAXIAS I'!$I18</f>
        <v>0</v>
      </c>
      <c r="H16" s="197">
        <f>'[2]CAXIAS I'!$J18</f>
        <v>2512.08</v>
      </c>
      <c r="I16" s="201">
        <f>'[2]CAXIAS I'!$K18</f>
        <v>550321000079419</v>
      </c>
    </row>
    <row r="17" spans="1:9">
      <c r="A17" s="205" t="str">
        <f>'[2]CAXIAS I'!$C19</f>
        <v>SERVIÇOS DE COLETA, ARMAZENAMENTO TEMPORÁRIO, TRANSPORTE, TRATAMENTO E DESTINAÇÃO FINAL DOS RESÍDUOS</v>
      </c>
      <c r="B17" s="193" t="str">
        <f>'[2]CAXIAS I'!$D19</f>
        <v>SERVIOESTE RIO DE JANEIRO LTDA</v>
      </c>
      <c r="C17" s="192" t="str">
        <f>'[2]CAXIAS I'!$E19</f>
        <v>14.470.588/0001-51</v>
      </c>
      <c r="D17" s="194" t="str">
        <f>'[2]CAXIAS I'!$F19</f>
        <v>TIPO DE COLETA DE RESÍDUO</v>
      </c>
      <c r="E17" s="195">
        <f>'[2]CAXIAS I'!$G19</f>
        <v>43917</v>
      </c>
      <c r="F17" s="195" t="str">
        <f>'[2]CAXIAS I'!$H19</f>
        <v>INDETERMINADO</v>
      </c>
      <c r="G17" s="196">
        <f>'[2]CAXIAS I'!$I19</f>
        <v>0</v>
      </c>
      <c r="H17" s="197">
        <f>'[2]CAXIAS I'!$J19</f>
        <v>2581.15</v>
      </c>
      <c r="I17" s="201">
        <f>'[2]CAXIAS I'!$K19</f>
        <v>550321000079419</v>
      </c>
    </row>
    <row r="18" spans="1:9">
      <c r="A18" s="205" t="str">
        <f>'[2]CAXIAS I'!$C20</f>
        <v>SERVIÇOS DE COLETA, ARMAZENAMENTO TEMPORÁRIO, TRANSPORTE, TRATAMENTO E DESTINAÇÃO FINAL DOS RESÍDUOS</v>
      </c>
      <c r="B18" s="193" t="str">
        <f>'[2]CAXIAS I'!$D20</f>
        <v>SERVIOESTE RIO DE JANEIRO LTDA</v>
      </c>
      <c r="C18" s="192" t="str">
        <f>'[2]CAXIAS I'!$E20</f>
        <v>14.470.588/0001-51</v>
      </c>
      <c r="D18" s="194" t="str">
        <f>'[2]CAXIAS I'!$F20</f>
        <v>TIPO DE COLETA DE RESÍDUO</v>
      </c>
      <c r="E18" s="195">
        <f>'[2]CAXIAS I'!$G20</f>
        <v>43917</v>
      </c>
      <c r="F18" s="195" t="str">
        <f>'[2]CAXIAS I'!$H20</f>
        <v>INDETERMINADO</v>
      </c>
      <c r="G18" s="196">
        <f>'[2]CAXIAS I'!$I20</f>
        <v>0</v>
      </c>
      <c r="H18" s="197">
        <f>'[2]CAXIAS I'!$J20</f>
        <v>2610.31</v>
      </c>
      <c r="I18" s="201">
        <f>'[2]CAXIAS I'!$K20</f>
        <v>550321000079419</v>
      </c>
    </row>
    <row r="19" spans="1:9">
      <c r="A19" s="205" t="str">
        <f>'[2]CAXIAS I'!$C21</f>
        <v>SERVIÇOS DE ESTERELIZAÇÃO, REESTERILIZAÇÃO E PROCESSAMENTO DE PRODUTOS PARA SAÚDE</v>
      </c>
      <c r="B19" s="193" t="str">
        <f>'[2]CAXIAS I'!$D21</f>
        <v xml:space="preserve">BIOXXI SERVIÇOS DE ESTERILIZAÇÃO LTDA </v>
      </c>
      <c r="C19" s="192" t="str">
        <f>'[2]CAXIAS I'!$E21</f>
        <v>27.721.364/0001-17</v>
      </c>
      <c r="D19" s="194" t="str">
        <f>'[2]CAXIAS I'!$F21</f>
        <v>VALOR REFERENCIAL SUJEITO A MUDANÇAS CONFORME CONTRATO</v>
      </c>
      <c r="E19" s="195">
        <f>'[2]CAXIAS I'!$G21</f>
        <v>43917</v>
      </c>
      <c r="F19" s="195" t="str">
        <f>'[2]CAXIAS I'!$H21</f>
        <v>INDETERMINADO</v>
      </c>
      <c r="G19" s="196">
        <f>'[2]CAXIAS I'!$I21</f>
        <v>4000</v>
      </c>
      <c r="H19" s="197">
        <f>'[2]CAXIAS I'!$J21</f>
        <v>4000</v>
      </c>
      <c r="I19" s="201">
        <f>'[2]CAXIAS I'!$K21</f>
        <v>72305</v>
      </c>
    </row>
    <row r="20" spans="1:9">
      <c r="A20" s="205" t="str">
        <f>'[2]CAXIAS I'!$C22</f>
        <v>SERVIÇOS DE ASSISTENCIA TÉCNICA E MANUNTENÇÃO DE GERADORES</v>
      </c>
      <c r="B20" s="193" t="str">
        <f>'[2]CAXIAS I'!$D22</f>
        <v xml:space="preserve">EASY POWER COMERCIO DE MAQUINAS E EQUIPAMENTOS LTDA </v>
      </c>
      <c r="C20" s="192" t="str">
        <f>'[2]CAXIAS I'!$E22</f>
        <v>13.913.148/0001-69</v>
      </c>
      <c r="D20" s="194" t="str">
        <f>'[2]CAXIAS I'!$F22</f>
        <v>VALOR FIXO ACRESCIDO DE SERVIÇOS EMERGENCIAIS</v>
      </c>
      <c r="E20" s="195">
        <f>'[2]CAXIAS I'!$G22</f>
        <v>43917</v>
      </c>
      <c r="F20" s="195" t="str">
        <f>'[2]CAXIAS I'!$H22</f>
        <v>INDETERMINADO</v>
      </c>
      <c r="G20" s="196">
        <f>'[2]CAXIAS I'!$I22</f>
        <v>900.81</v>
      </c>
      <c r="H20" s="197">
        <f>'[2]CAXIAS I'!$J22</f>
        <v>900.81</v>
      </c>
      <c r="I20" s="201">
        <f>'[2]CAXIAS I'!$K22</f>
        <v>72303</v>
      </c>
    </row>
    <row r="21" spans="1:9">
      <c r="A21" s="205" t="str">
        <f>'[2]CAXIAS I'!$C23</f>
        <v>SERVIÇOS DE ASSISTENCIA TÉCNICA E MANUNTENÇÃO DE GERADORES</v>
      </c>
      <c r="B21" s="193" t="str">
        <f>'[2]CAXIAS I'!$D23</f>
        <v xml:space="preserve">EASY POWER COMERCIO DE MAQUINAS E EQUIPAMENTOS LTDA </v>
      </c>
      <c r="C21" s="192" t="str">
        <f>'[2]CAXIAS I'!$E23</f>
        <v>13.913.148/0001-69</v>
      </c>
      <c r="D21" s="194" t="str">
        <f>'[2]CAXIAS I'!$F23</f>
        <v>VALOR FIXO ACRESCIDO DE SERVIÇOS EMERGENCIAIS</v>
      </c>
      <c r="E21" s="195">
        <f>'[2]CAXIAS I'!$G23</f>
        <v>43917</v>
      </c>
      <c r="F21" s="195" t="str">
        <f>'[2]CAXIAS I'!$H23</f>
        <v>INDETERMINADO</v>
      </c>
      <c r="G21" s="196">
        <f>'[2]CAXIAS I'!$I23</f>
        <v>900.81</v>
      </c>
      <c r="H21" s="197">
        <f>'[2]CAXIAS I'!$J23</f>
        <v>900.81</v>
      </c>
      <c r="I21" s="201">
        <f>'[2]CAXIAS I'!$K23</f>
        <v>72303</v>
      </c>
    </row>
    <row r="22" spans="1:9">
      <c r="A22" s="205" t="str">
        <f>'[2]CAXIAS I'!$C24</f>
        <v xml:space="preserve">LOCAÇÃO DE EQUIPAMENTOS DE INFORMATICA </v>
      </c>
      <c r="B22" s="193" t="str">
        <f>'[2]CAXIAS I'!$D24</f>
        <v xml:space="preserve">NEO TECNOLOGIA DA INFORMATICA </v>
      </c>
      <c r="C22" s="192" t="str">
        <f>'[2]CAXIAS I'!$E24</f>
        <v>07.366.296/0001-08</v>
      </c>
      <c r="D22" s="194" t="str">
        <f>'[2]CAXIAS I'!$F24</f>
        <v>VALOR FIXO</v>
      </c>
      <c r="E22" s="195" t="str">
        <f>'[2]CAXIAS I'!$G24</f>
        <v>ENTREGA</v>
      </c>
      <c r="F22" s="195" t="str">
        <f>'[2]CAXIAS I'!$H24</f>
        <v>INDETERMINADO</v>
      </c>
      <c r="G22" s="196">
        <f>'[2]CAXIAS I'!$I24</f>
        <v>0</v>
      </c>
      <c r="H22" s="197">
        <f>'[2]CAXIAS I'!$J24</f>
        <v>10120</v>
      </c>
      <c r="I22" s="201">
        <f>'[2]CAXIAS I'!$K24</f>
        <v>70912</v>
      </c>
    </row>
    <row r="23" spans="1:9">
      <c r="A23" s="205" t="str">
        <f>'[2]CAXIAS I'!$C25</f>
        <v xml:space="preserve">SISTEMA DE SOFTWARE </v>
      </c>
      <c r="B23" s="193" t="str">
        <f>'[2]CAXIAS I'!$D25</f>
        <v>BIONEXO DO BRASIL PROCESSAMENTO DE DADOS EIRELI </v>
      </c>
      <c r="C23" s="192" t="str">
        <f>'[2]CAXIAS I'!$E25</f>
        <v>04.069.709/0001-02</v>
      </c>
      <c r="D23" s="194" t="str">
        <f>'[2]CAXIAS I'!$F25</f>
        <v>VALOR FIXO</v>
      </c>
      <c r="E23" s="195">
        <f>'[2]CAXIAS I'!$G25</f>
        <v>43917</v>
      </c>
      <c r="F23" s="195" t="str">
        <f>'[2]CAXIAS I'!$H25</f>
        <v>INDETERMINADO</v>
      </c>
      <c r="G23" s="196">
        <f>'[2]CAXIAS I'!$I25</f>
        <v>1100</v>
      </c>
      <c r="H23" s="197">
        <f>'[2]CAXIAS I'!$J25</f>
        <v>1100</v>
      </c>
      <c r="I23" s="201">
        <f>'[2]CAXIAS I'!$K25</f>
        <v>71619</v>
      </c>
    </row>
    <row r="24" spans="1:9">
      <c r="A24" s="205" t="str">
        <f>'[2]CAXIAS I'!$C26</f>
        <v xml:space="preserve">SISTEMA DE SOFTWARE </v>
      </c>
      <c r="B24" s="193" t="str">
        <f>'[2]CAXIAS I'!$D26</f>
        <v>BIONEXO DO BRASIL PROCESSAMENTO DE DADOS EIRELI </v>
      </c>
      <c r="C24" s="192" t="str">
        <f>'[2]CAXIAS I'!$E26</f>
        <v>04.069.709/0001-02</v>
      </c>
      <c r="D24" s="194" t="str">
        <f>'[2]CAXIAS I'!$F26</f>
        <v>VALOR FIXO</v>
      </c>
      <c r="E24" s="195">
        <f>'[2]CAXIAS I'!$G26</f>
        <v>43917</v>
      </c>
      <c r="F24" s="195" t="str">
        <f>'[2]CAXIAS I'!$H26</f>
        <v>INDETERMINADO</v>
      </c>
      <c r="G24" s="196">
        <f>'[2]CAXIAS I'!$I26</f>
        <v>1100</v>
      </c>
      <c r="H24" s="197">
        <f>'[2]CAXIAS I'!$J26</f>
        <v>1100</v>
      </c>
      <c r="I24" s="201">
        <f>'[2]CAXIAS I'!$K26</f>
        <v>72309</v>
      </c>
    </row>
    <row r="25" spans="1:9">
      <c r="A25" s="205" t="str">
        <f>'[2]CAXIAS I'!$C27</f>
        <v xml:space="preserve">LOCAÇÃO DE EQUIPAMENTOS DE INFORMATICA </v>
      </c>
      <c r="B25" s="193" t="str">
        <f>'[2]CAXIAS I'!$D27</f>
        <v xml:space="preserve">VITAI SOLUÇÕES LTDA </v>
      </c>
      <c r="C25" s="192" t="str">
        <f>'[2]CAXIAS I'!$E27</f>
        <v>01.790.382/0001-67</v>
      </c>
      <c r="D25" s="194" t="str">
        <f>'[2]CAXIAS I'!$F27</f>
        <v>VALOR FIXO</v>
      </c>
      <c r="E25" s="195">
        <f>'[2]CAXIAS I'!$G27</f>
        <v>43917</v>
      </c>
      <c r="F25" s="195" t="str">
        <f>'[2]CAXIAS I'!$H27</f>
        <v>INDETERMINADO</v>
      </c>
      <c r="G25" s="196">
        <f>'[2]CAXIAS I'!$I27</f>
        <v>0</v>
      </c>
      <c r="H25" s="197">
        <f>'[2]CAXIAS I'!$J27</f>
        <v>1100</v>
      </c>
      <c r="I25" s="201">
        <f>'[2]CAXIAS I'!$K27</f>
        <v>72702</v>
      </c>
    </row>
    <row r="26" spans="1:9">
      <c r="A26" s="205" t="str">
        <f>'[2]CAXIAS I'!$C28</f>
        <v xml:space="preserve">LOCAÇÃO DE EQUIPAMENTOS DE INFORMATICA </v>
      </c>
      <c r="B26" s="193" t="str">
        <f>'[2]CAXIAS I'!$D28</f>
        <v xml:space="preserve">VITAI SOLUÇÕES LTDA </v>
      </c>
      <c r="C26" s="192" t="str">
        <f>'[2]CAXIAS I'!$E28</f>
        <v>01.790.382/0001-67</v>
      </c>
      <c r="D26" s="194" t="str">
        <f>'[2]CAXIAS I'!$F28</f>
        <v>VALOR FIXO</v>
      </c>
      <c r="E26" s="195">
        <f>'[2]CAXIAS I'!$G28</f>
        <v>43917</v>
      </c>
      <c r="F26" s="195" t="str">
        <f>'[2]CAXIAS I'!$H28</f>
        <v>INDETERMINADO</v>
      </c>
      <c r="G26" s="196">
        <f>'[2]CAXIAS I'!$I28</f>
        <v>0</v>
      </c>
      <c r="H26" s="197">
        <f>'[2]CAXIAS I'!$J28</f>
        <v>1100</v>
      </c>
      <c r="I26" s="201">
        <f>'[2]CAXIAS I'!$K28</f>
        <v>72702</v>
      </c>
    </row>
    <row r="27" spans="1:9">
      <c r="A27" s="205" t="str">
        <f>'[2]CAXIAS I'!$C29</f>
        <v xml:space="preserve">LOCAÇÃO DE EQUIPAMENTOS DE INFORMATICA </v>
      </c>
      <c r="B27" s="193" t="str">
        <f>'[2]CAXIAS I'!$D29</f>
        <v xml:space="preserve">VITAI SOLUÇÕES LTDA </v>
      </c>
      <c r="C27" s="192" t="str">
        <f>'[2]CAXIAS I'!$E29</f>
        <v>01.790.382/0001-67</v>
      </c>
      <c r="D27" s="194" t="str">
        <f>'[2]CAXIAS I'!$F29</f>
        <v>VALOR FIXO</v>
      </c>
      <c r="E27" s="195">
        <f>'[2]CAXIAS I'!$G29</f>
        <v>43917</v>
      </c>
      <c r="F27" s="195" t="str">
        <f>'[2]CAXIAS I'!$H29</f>
        <v>INDETERMINADO</v>
      </c>
      <c r="G27" s="196">
        <f>'[2]CAXIAS I'!$I29</f>
        <v>0</v>
      </c>
      <c r="H27" s="197">
        <f>'[2]CAXIAS I'!$J29</f>
        <v>1100</v>
      </c>
      <c r="I27" s="201">
        <f>'[2]CAXIAS I'!$K29</f>
        <v>70203</v>
      </c>
    </row>
    <row r="28" spans="1:9">
      <c r="A28" s="205" t="str">
        <f>'[2]CAXIAS I'!$C30</f>
        <v>SOLUÇÃO DE INFORMAÇÕES DE UNIDADE DE SAÚDE</v>
      </c>
      <c r="B28" s="193" t="str">
        <f>'[2]CAXIAS I'!$D30</f>
        <v xml:space="preserve">VITAI SOLUÇÕES LTDA </v>
      </c>
      <c r="C28" s="192" t="str">
        <f>'[2]CAXIAS I'!$E30</f>
        <v>01.790.382/0001-67</v>
      </c>
      <c r="D28" s="194" t="str">
        <f>'[2]CAXIAS I'!$F30</f>
        <v>VALOR FIXO</v>
      </c>
      <c r="E28" s="195">
        <f>'[2]CAXIAS I'!$G30</f>
        <v>43917</v>
      </c>
      <c r="F28" s="195" t="str">
        <f>'[2]CAXIAS I'!$H30</f>
        <v>INDETERMINADO</v>
      </c>
      <c r="G28" s="196">
        <f>'[2]CAXIAS I'!$I30</f>
        <v>0</v>
      </c>
      <c r="H28" s="197">
        <f>'[2]CAXIAS I'!$J30</f>
        <v>5631</v>
      </c>
      <c r="I28" s="201">
        <f>'[2]CAXIAS I'!$K30</f>
        <v>72702</v>
      </c>
    </row>
    <row r="29" spans="1:9">
      <c r="A29" s="205" t="str">
        <f>'[2]CAXIAS I'!$C31</f>
        <v>SOLUÇÃO DE INFORMAÇÕES DE UNIDADE DE SAÚDE</v>
      </c>
      <c r="B29" s="193" t="str">
        <f>'[2]CAXIAS I'!$D31</f>
        <v xml:space="preserve">VITAI SOLUÇÕES LTDA </v>
      </c>
      <c r="C29" s="192" t="str">
        <f>'[2]CAXIAS I'!$E31</f>
        <v>01.790.382/0001-67</v>
      </c>
      <c r="D29" s="194" t="str">
        <f>'[2]CAXIAS I'!$F31</f>
        <v>VALOR FIXO</v>
      </c>
      <c r="E29" s="195">
        <f>'[2]CAXIAS I'!$G31</f>
        <v>43917</v>
      </c>
      <c r="F29" s="195" t="str">
        <f>'[2]CAXIAS I'!$H31</f>
        <v>INDETERMINADO</v>
      </c>
      <c r="G29" s="196">
        <f>'[2]CAXIAS I'!$I31</f>
        <v>0</v>
      </c>
      <c r="H29" s="197">
        <f>'[2]CAXIAS I'!$J31</f>
        <v>5631</v>
      </c>
      <c r="I29" s="201">
        <f>'[2]CAXIAS I'!$K31</f>
        <v>72702</v>
      </c>
    </row>
    <row r="30" spans="1:9">
      <c r="A30" s="205" t="str">
        <f>'[2]CAXIAS I'!$C32</f>
        <v>SOLUÇÃO DE INFORMAÇÕES DE UNIDADE DE SAÚDE</v>
      </c>
      <c r="B30" s="193" t="str">
        <f>'[2]CAXIAS I'!$D32</f>
        <v xml:space="preserve">VITAI SOLUÇÕES LTDA </v>
      </c>
      <c r="C30" s="192" t="str">
        <f>'[2]CAXIAS I'!$E32</f>
        <v>01.790.382/0001-67</v>
      </c>
      <c r="D30" s="194" t="str">
        <f>'[2]CAXIAS I'!$F32</f>
        <v>VALOR FIXO</v>
      </c>
      <c r="E30" s="195">
        <f>'[2]CAXIAS I'!$G32</f>
        <v>43917</v>
      </c>
      <c r="F30" s="195" t="str">
        <f>'[2]CAXIAS I'!$H32</f>
        <v>INDETERMINADO</v>
      </c>
      <c r="G30" s="196">
        <f>'[2]CAXIAS I'!$I32</f>
        <v>0</v>
      </c>
      <c r="H30" s="197">
        <f>'[2]CAXIAS I'!$J32</f>
        <v>5631</v>
      </c>
      <c r="I30" s="201">
        <f>'[2]CAXIAS I'!$K32</f>
        <v>70203</v>
      </c>
    </row>
    <row r="31" spans="1:9">
      <c r="A31" s="205" t="str">
        <f>'[2]CAXIAS I'!$C33</f>
        <v>SERVIÇO JURÍDICO</v>
      </c>
      <c r="B31" s="193" t="str">
        <f>'[2]CAXIAS I'!$D33</f>
        <v>GAG ADVOGADOS ASSOCIADOS</v>
      </c>
      <c r="C31" s="192" t="str">
        <f>'[2]CAXIAS I'!$E33</f>
        <v>17.391998/0001-03</v>
      </c>
      <c r="D31" s="194" t="str">
        <f>'[2]CAXIAS I'!$F33</f>
        <v>VALOR FIXO</v>
      </c>
      <c r="E31" s="195">
        <f>'[2]CAXIAS I'!$G33</f>
        <v>43917</v>
      </c>
      <c r="F31" s="195" t="str">
        <f>'[2]CAXIAS I'!$H33</f>
        <v>INDETERMINADO</v>
      </c>
      <c r="G31" s="196">
        <f>'[2]CAXIAS I'!$I33</f>
        <v>2400</v>
      </c>
      <c r="H31" s="197">
        <f>'[2]CAXIAS I'!$J33</f>
        <v>2400</v>
      </c>
      <c r="I31" s="201">
        <f>'[2]CAXIAS I'!$K33</f>
        <v>71617</v>
      </c>
    </row>
    <row r="32" spans="1:9">
      <c r="A32" s="205" t="str">
        <f>'[2]CAXIAS I'!$C34</f>
        <v>SERVIÇO JURÍDICO TRABALHISTA</v>
      </c>
      <c r="B32" s="193" t="str">
        <f>'[2]CAXIAS I'!$D34</f>
        <v>BRUNO DE GOES GERBASE</v>
      </c>
      <c r="C32" s="192" t="str">
        <f>'[2]CAXIAS I'!$E34</f>
        <v>34.512.073/0001-84</v>
      </c>
      <c r="D32" s="194" t="str">
        <f>'[2]CAXIAS I'!$F34</f>
        <v>VALOR FIXO</v>
      </c>
      <c r="E32" s="195">
        <f>'[2]CAXIAS I'!$G34</f>
        <v>43917</v>
      </c>
      <c r="F32" s="195" t="str">
        <f>'[2]CAXIAS I'!$H34</f>
        <v>INDETERMINADO</v>
      </c>
      <c r="G32" s="196">
        <f>'[2]CAXIAS I'!$I34</f>
        <v>1200</v>
      </c>
      <c r="H32" s="197">
        <f>'[2]CAXIAS I'!$J34</f>
        <v>1200</v>
      </c>
      <c r="I32" s="201">
        <f>'[2]CAXIAS I'!$K34</f>
        <v>71613</v>
      </c>
    </row>
    <row r="33" spans="1:9">
      <c r="A33" s="205" t="str">
        <f>'[2]CAXIAS I'!$C35</f>
        <v>LOCAÇÃO DE EQUIPAMENTOS DE INFORMÁTICA</v>
      </c>
      <c r="B33" s="193" t="str">
        <f>'[2]CAXIAS I'!$D35</f>
        <v xml:space="preserve">MITSUKAWA BRASIL COMERCIAL EIRELI ME  </v>
      </c>
      <c r="C33" s="192" t="str">
        <f>'[2]CAXIAS I'!$E35</f>
        <v>10.634.531/0002-70</v>
      </c>
      <c r="D33" s="194" t="str">
        <f>'[2]CAXIAS I'!$F35</f>
        <v>VALOR FIXO</v>
      </c>
      <c r="E33" s="195">
        <f>'[2]CAXIAS I'!$G35</f>
        <v>43917</v>
      </c>
      <c r="F33" s="195" t="str">
        <f>'[2]CAXIAS I'!$H35</f>
        <v>INDETERMINADO</v>
      </c>
      <c r="G33" s="196">
        <f>'[2]CAXIAS I'!$I35</f>
        <v>0</v>
      </c>
      <c r="H33" s="197">
        <f>'[2]CAXIAS I'!$J35</f>
        <v>15000</v>
      </c>
      <c r="I33" s="201">
        <f>'[2]CAXIAS I'!$K35</f>
        <v>70208</v>
      </c>
    </row>
    <row r="34" spans="1:9">
      <c r="A34" s="205" t="str">
        <f>'[2]CAXIAS I'!$C36</f>
        <v>LICENÇA DE USO DE PONTO ELETRONICO</v>
      </c>
      <c r="B34" s="193" t="str">
        <f>'[2]CAXIAS I'!$D36</f>
        <v>PONTO MAIS</v>
      </c>
      <c r="C34" s="192" t="str">
        <f>'[2]CAXIAS I'!$E36</f>
        <v>23.863.463/0001-82</v>
      </c>
      <c r="D34" s="194" t="str">
        <f>'[2]CAXIAS I'!$F36</f>
        <v>VALOR FIXO</v>
      </c>
      <c r="E34" s="195">
        <f>'[2]CAXIAS I'!$G36</f>
        <v>43917</v>
      </c>
      <c r="F34" s="195" t="str">
        <f>'[2]CAXIAS I'!$H36</f>
        <v>INDETERMINADO</v>
      </c>
      <c r="G34" s="196">
        <f>'[2]CAXIAS I'!$I36</f>
        <v>0</v>
      </c>
      <c r="H34" s="197">
        <f>'[2]CAXIAS I'!$J36</f>
        <v>0</v>
      </c>
      <c r="I34" s="201">
        <f>'[2]CAXIAS I'!$K36</f>
        <v>0</v>
      </c>
    </row>
    <row r="35" spans="1:9">
      <c r="A35" s="205" t="str">
        <f>'[2]CAXIAS I'!$C37</f>
        <v>SISTEMA DE SOFTWARE DE GESTAO</v>
      </c>
      <c r="B35" s="193" t="str">
        <f>'[2]CAXIAS I'!$D37</f>
        <v>CONTA AZUL SOFTWARE LTDA</v>
      </c>
      <c r="C35" s="192" t="str">
        <f>'[2]CAXIAS I'!$E37</f>
        <v>05.206.246/0001-38</v>
      </c>
      <c r="D35" s="194" t="str">
        <f>'[2]CAXIAS I'!$F37</f>
        <v>VALOR FIXO</v>
      </c>
      <c r="E35" s="195">
        <f>'[2]CAXIAS I'!$G37</f>
        <v>43917</v>
      </c>
      <c r="F35" s="195" t="str">
        <f>'[2]CAXIAS I'!$H37</f>
        <v>INDETERMINADO</v>
      </c>
      <c r="G35" s="196">
        <f>'[2]CAXIAS I'!$I37</f>
        <v>0</v>
      </c>
      <c r="H35" s="197">
        <f>'[2]CAXIAS I'!$J37</f>
        <v>0</v>
      </c>
      <c r="I35" s="201">
        <f>'[2]CAXIAS I'!$K37</f>
        <v>0</v>
      </c>
    </row>
    <row r="36" spans="1:9">
      <c r="A36" s="205" t="str">
        <f>'[2]CAXIAS I'!$C38</f>
        <v xml:space="preserve">FORNECIMENTO DE REFEIÇÃO </v>
      </c>
      <c r="B36" s="193" t="str">
        <f>'[2]CAXIAS I'!$D38</f>
        <v>FP RESTAURANTE E COMERCIO DE ALIMENTOS EIRELI ME</v>
      </c>
      <c r="C36" s="192" t="str">
        <f>'[2]CAXIAS I'!$E38</f>
        <v>32.755.131/0001-75</v>
      </c>
      <c r="D36" s="194" t="str">
        <f>'[2]CAXIAS I'!$F38</f>
        <v>VALOR VARIAVÉL</v>
      </c>
      <c r="E36" s="195">
        <f>'[2]CAXIAS I'!$G38</f>
        <v>43917</v>
      </c>
      <c r="F36" s="195" t="str">
        <f>'[2]CAXIAS I'!$H38</f>
        <v>INDETERMINADO</v>
      </c>
      <c r="G36" s="196">
        <f>'[2]CAXIAS I'!$I38</f>
        <v>52000</v>
      </c>
      <c r="H36" s="197">
        <f>'[2]CAXIAS I'!$J38</f>
        <v>47875.5</v>
      </c>
      <c r="I36" s="201">
        <f>'[2]CAXIAS I'!$K38</f>
        <v>72304</v>
      </c>
    </row>
    <row r="37" spans="1:9">
      <c r="A37" s="205" t="str">
        <f>'[2]CAXIAS I'!$C39</f>
        <v>SERVIÇO CONTÁBIL</v>
      </c>
      <c r="B37" s="193" t="str">
        <f>'[2]CAXIAS I'!$D39</f>
        <v>AMORIM ASSESSORIA CONTÁBIL EIRELI - ME</v>
      </c>
      <c r="C37" s="192" t="str">
        <f>'[2]CAXIAS I'!$E39</f>
        <v>23.258.605/0001-82</v>
      </c>
      <c r="D37" s="194" t="str">
        <f>'[2]CAXIAS I'!$F39</f>
        <v>VALOR FIXO</v>
      </c>
      <c r="E37" s="195">
        <f>'[2]CAXIAS I'!$G39</f>
        <v>43917</v>
      </c>
      <c r="F37" s="195" t="str">
        <f>'[2]CAXIAS I'!$H39</f>
        <v>INDETERMINADO</v>
      </c>
      <c r="G37" s="196">
        <f>'[2]CAXIAS I'!$I39</f>
        <v>4000</v>
      </c>
      <c r="H37" s="197">
        <f>'[2]CAXIAS I'!$J39</f>
        <v>4000</v>
      </c>
      <c r="I37" s="201">
        <f>'[2]CAXIAS I'!$K39</f>
        <v>73101</v>
      </c>
    </row>
    <row r="38" spans="1:9">
      <c r="A38" s="205" t="str">
        <f>'[2]CAXIAS I'!$C40</f>
        <v>SERVIÇOS ESPECIFICOS E INERENTES À SEGURANÇA DO TRABALHO E SAÚDE OCUPACIONAL</v>
      </c>
      <c r="B38" s="193" t="str">
        <f>'[2]CAXIAS I'!$D40</f>
        <v xml:space="preserve">CJF ASSESSORIA EM SEGURANCA DO TRABALHO E SAUDE OCUPACIONAL LTDA </v>
      </c>
      <c r="C38" s="192" t="str">
        <f>'[2]CAXIAS I'!$E40</f>
        <v>11.857.102/0001-44</v>
      </c>
      <c r="D38" s="194" t="str">
        <f>'[2]CAXIAS I'!$F40</f>
        <v>VALOR MENSAL BASEADO NO NÚMERO DE COLABORADOS ACRESCIDO DOS EXAMES REALIZADOS</v>
      </c>
      <c r="E38" s="195">
        <f>'[2]CAXIAS I'!$G40</f>
        <v>43917</v>
      </c>
      <c r="F38" s="195" t="str">
        <f>'[2]CAXIAS I'!$H40</f>
        <v>INDETERMINADO</v>
      </c>
      <c r="G38" s="196">
        <f>'[2]CAXIAS I'!$I40</f>
        <v>0</v>
      </c>
      <c r="H38" s="197">
        <f>'[2]CAXIAS I'!$J40</f>
        <v>0</v>
      </c>
      <c r="I38" s="201">
        <f>'[2]CAXIAS I'!$K40</f>
        <v>0</v>
      </c>
    </row>
    <row r="39" spans="1:9">
      <c r="A39" s="205" t="str">
        <f>'[2]CAXIAS I'!$C41</f>
        <v xml:space="preserve">SERVIÇO DE LOGISTICA </v>
      </c>
      <c r="B39" s="193" t="str">
        <f>'[2]CAXIAS I'!$D41</f>
        <v>JEOVA JIREH TRANSPORTE BR LTDA (ZAMED)</v>
      </c>
      <c r="C39" s="192" t="str">
        <f>'[2]CAXIAS I'!$E41</f>
        <v>20.209.036/0001-97</v>
      </c>
      <c r="D39" s="194" t="str">
        <f>'[2]CAXIAS I'!$F41</f>
        <v>VALOR FIXO</v>
      </c>
      <c r="E39" s="195">
        <f>'[2]CAXIAS I'!$G41</f>
        <v>43917</v>
      </c>
      <c r="F39" s="195" t="str">
        <f>'[2]CAXIAS I'!$H41</f>
        <v>INDETERMINADO</v>
      </c>
      <c r="G39" s="196">
        <f>'[2]CAXIAS I'!$I41</f>
        <v>83363.960000000006</v>
      </c>
      <c r="H39" s="197">
        <f>'[2]CAXIAS I'!$J41</f>
        <v>83363.960000000006</v>
      </c>
      <c r="I39" s="201">
        <f>'[2]CAXIAS I'!$K41</f>
        <v>72302</v>
      </c>
    </row>
    <row r="40" spans="1:9">
      <c r="A40" s="205" t="str">
        <f>'[2]CAXIAS I'!$C42</f>
        <v>LOCAÇÃO DE BEBEDOURO</v>
      </c>
      <c r="B40" s="193" t="str">
        <f>'[2]CAXIAS I'!$D42</f>
        <v>F V B COMERCIO E SERVICOS DE MAQUINAS LTDA</v>
      </c>
      <c r="C40" s="192" t="str">
        <f>'[2]CAXIAS I'!$E42</f>
        <v>06.022.597/0001-51</v>
      </c>
      <c r="D40" s="194" t="str">
        <f>'[2]CAXIAS I'!$F42</f>
        <v>VALOR FIXO</v>
      </c>
      <c r="E40" s="195">
        <f>'[2]CAXIAS I'!$G42</f>
        <v>43917</v>
      </c>
      <c r="F40" s="195" t="str">
        <f>'[2]CAXIAS I'!$H42</f>
        <v>INDETERMINADO</v>
      </c>
      <c r="G40" s="196">
        <f>'[2]CAXIAS I'!$I42</f>
        <v>0</v>
      </c>
      <c r="H40" s="197">
        <f>'[2]CAXIAS I'!$J42</f>
        <v>0</v>
      </c>
      <c r="I40" s="201">
        <f>'[2]CAXIAS I'!$K42</f>
        <v>0</v>
      </c>
    </row>
    <row r="41" spans="1:9">
      <c r="A41" s="205" t="str">
        <f>'[2]CAXIAS I'!$C43</f>
        <v>LOCAÇÃO DE BEBEDOURO</v>
      </c>
      <c r="B41" s="193" t="str">
        <f>'[2]CAXIAS I'!$D43</f>
        <v>F V B COMERCIO E SERVICOS DE MAQUINAS LTDA</v>
      </c>
      <c r="C41" s="192" t="str">
        <f>'[2]CAXIAS I'!$E43</f>
        <v>06.022.597/0001-51</v>
      </c>
      <c r="D41" s="194" t="str">
        <f>'[2]CAXIAS I'!$F43</f>
        <v>VALOR FIXO</v>
      </c>
      <c r="E41" s="195">
        <f>'[2]CAXIAS I'!$G43</f>
        <v>43917</v>
      </c>
      <c r="F41" s="195" t="str">
        <f>'[2]CAXIAS I'!$H43</f>
        <v>INDETERMINADO</v>
      </c>
      <c r="G41" s="196">
        <f>'[2]CAXIAS I'!$I43</f>
        <v>0</v>
      </c>
      <c r="H41" s="197">
        <f>'[2]CAXIAS I'!$J43</f>
        <v>0</v>
      </c>
      <c r="I41" s="201">
        <f>'[2]CAXIAS I'!$K43</f>
        <v>0</v>
      </c>
    </row>
    <row r="42" spans="1:9">
      <c r="A42" s="205" t="str">
        <f>'[2]CAXIAS I'!$C44</f>
        <v>LOCAÇÃO DE BEBEDOURO</v>
      </c>
      <c r="B42" s="193" t="str">
        <f>'[2]CAXIAS I'!$D44</f>
        <v>F V B COMERCIO E SERVICOS DE MAQUINAS LTDA</v>
      </c>
      <c r="C42" s="192" t="str">
        <f>'[2]CAXIAS I'!$E44</f>
        <v>06.022.597/0001-51</v>
      </c>
      <c r="D42" s="194" t="str">
        <f>'[2]CAXIAS I'!$F44</f>
        <v>VALOR FIXO</v>
      </c>
      <c r="E42" s="195">
        <f>'[2]CAXIAS I'!$G44</f>
        <v>43917</v>
      </c>
      <c r="F42" s="195" t="str">
        <f>'[2]CAXIAS I'!$H44</f>
        <v>INDETERMINADO</v>
      </c>
      <c r="G42" s="196">
        <f>'[2]CAXIAS I'!$I44</f>
        <v>0</v>
      </c>
      <c r="H42" s="197">
        <f>'[2]CAXIAS I'!$J44</f>
        <v>0</v>
      </c>
      <c r="I42" s="201">
        <f>'[2]CAXIAS I'!$K44</f>
        <v>0</v>
      </c>
    </row>
    <row r="43" spans="1:9">
      <c r="A43" s="205" t="str">
        <f>'[2]CAXIAS I'!$C45</f>
        <v>SERVIÇOS ESPECIFICOS E INERENTES À SEGURANÇA DO TRABALHO E SAÚDE OCUPACIONAL</v>
      </c>
      <c r="B43" s="193" t="str">
        <f>'[2]CAXIAS I'!$D45</f>
        <v xml:space="preserve">CJF ASSESSORIA EM SEGURANCA DO TRABALHO E SAUDE OCUPACIONAL LTDA </v>
      </c>
      <c r="C43" s="192" t="str">
        <f>'[2]CAXIAS I'!$E45</f>
        <v>11.857.102/0001-44</v>
      </c>
      <c r="D43" s="194" t="str">
        <f>'[2]CAXIAS I'!$F45</f>
        <v>VALOR MENSAL BASEADO NO NÚMERO DE COLABORADOS ACRESCIDO DOS EXAMES REALIZADOS</v>
      </c>
      <c r="E43" s="195">
        <f>'[2]CAXIAS I'!$G45</f>
        <v>43917</v>
      </c>
      <c r="F43" s="195" t="str">
        <f>'[2]CAXIAS I'!$H45</f>
        <v>INDETERMINADO</v>
      </c>
      <c r="G43" s="196">
        <f>'[2]CAXIAS I'!$I45</f>
        <v>0</v>
      </c>
      <c r="H43" s="197">
        <f>'[2]CAXIAS I'!$J45</f>
        <v>0</v>
      </c>
      <c r="I43" s="201">
        <f>'[2]CAXIAS I'!$K45</f>
        <v>0</v>
      </c>
    </row>
    <row r="44" spans="1:9">
      <c r="A44" s="205" t="str">
        <f>'[2]CAXIAS I'!$C46</f>
        <v>SERVIÇOS DE RADIOLOGIA</v>
      </c>
      <c r="B44" s="193" t="str">
        <f>'[2]CAXIAS I'!$D46</f>
        <v>RADIOLOGIA EM FOCO LTDA</v>
      </c>
      <c r="C44" s="192" t="str">
        <f>'[2]CAXIAS I'!$E46</f>
        <v>26.069.744/0001-56</v>
      </c>
      <c r="D44" s="194" t="str">
        <f>'[2]CAXIAS I'!$F46</f>
        <v>VALOR FIXO</v>
      </c>
      <c r="E44" s="195">
        <f>'[2]CAXIAS I'!$G46</f>
        <v>43917</v>
      </c>
      <c r="F44" s="195" t="str">
        <f>'[2]CAXIAS I'!$H46</f>
        <v>INDETERMINADO</v>
      </c>
      <c r="G44" s="196">
        <f>'[2]CAXIAS I'!$I46</f>
        <v>37000</v>
      </c>
      <c r="H44" s="197">
        <f>'[2]CAXIAS I'!$J46</f>
        <v>37000</v>
      </c>
      <c r="I44" s="201">
        <f>'[2]CAXIAS I'!$K46</f>
        <v>71615</v>
      </c>
    </row>
    <row r="45" spans="1:9">
      <c r="A45" s="205" t="str">
        <f>'[2]CAXIAS I'!$C47</f>
        <v>SEGURO PREDIAL</v>
      </c>
      <c r="B45" s="193" t="str">
        <f>'[2]CAXIAS I'!$D47</f>
        <v>TOKIO MARINE SEGURADORA S/A</v>
      </c>
      <c r="C45" s="192" t="str">
        <f>'[2]CAXIAS I'!$E47</f>
        <v>33.164.021/0001- 00</v>
      </c>
      <c r="D45" s="194" t="str">
        <f>'[2]CAXIAS I'!$F47</f>
        <v>VALOR FIXO</v>
      </c>
      <c r="E45" s="195">
        <f>'[2]CAXIAS I'!$G47</f>
        <v>43917</v>
      </c>
      <c r="F45" s="195">
        <f>'[2]CAXIAS I'!$H47</f>
        <v>44231</v>
      </c>
      <c r="G45" s="196" t="str">
        <f>'[2]CAXIAS I'!$I47</f>
        <v>-</v>
      </c>
      <c r="H45" s="197">
        <f>'[2]CAXIAS I'!$J47</f>
        <v>199.81</v>
      </c>
      <c r="I45" s="201">
        <f>'[2]CAXIAS I'!$K47</f>
        <v>0</v>
      </c>
    </row>
    <row r="46" spans="1:9">
      <c r="A46" s="205" t="str">
        <f>'[2]CAXIAS I'!$C48</f>
        <v>LOCAÇÃO DE EQUIPAMENTOS DE INFORMÁTICA</v>
      </c>
      <c r="B46" s="193" t="str">
        <f>'[2]CAXIAS I'!$D48</f>
        <v xml:space="preserve">MITSUKAWA BRASIL COMERCIAL EIRELI ME  </v>
      </c>
      <c r="C46" s="192" t="str">
        <f>'[2]CAXIAS I'!$E48</f>
        <v>10.634.531/0002-70</v>
      </c>
      <c r="D46" s="194" t="str">
        <f>'[2]CAXIAS I'!$F48</f>
        <v>VALOR FIXO</v>
      </c>
      <c r="E46" s="195">
        <f>'[2]CAXIAS I'!$G48</f>
        <v>43917</v>
      </c>
      <c r="F46" s="195" t="str">
        <f>'[2]CAXIAS I'!$H48</f>
        <v>INDETERMINADO</v>
      </c>
      <c r="G46" s="196">
        <f>'[2]CAXIAS I'!$I48</f>
        <v>1225</v>
      </c>
      <c r="H46" s="197">
        <f>'[2]CAXIAS I'!$J48</f>
        <v>1225</v>
      </c>
      <c r="I46" s="201">
        <f>'[2]CAXIAS I'!$K48</f>
        <v>72310</v>
      </c>
    </row>
    <row r="47" spans="1:9">
      <c r="A47" s="205" t="str">
        <f>'[2]CAXIAS I'!$C49</f>
        <v>LOCAÇÃO DE EQUIPAMENTOS DE INFORMÁTICA</v>
      </c>
      <c r="B47" s="193" t="str">
        <f>'[2]CAXIAS I'!$D49</f>
        <v xml:space="preserve">MITSUKAWA BRASIL COMERCIAL EIRELI ME  </v>
      </c>
      <c r="C47" s="192" t="str">
        <f>'[2]CAXIAS I'!$E49</f>
        <v>10.634.531/0002-70</v>
      </c>
      <c r="D47" s="194" t="str">
        <f>'[2]CAXIAS I'!$F49</f>
        <v>VALOR FIXO</v>
      </c>
      <c r="E47" s="195">
        <f>'[2]CAXIAS I'!$G49</f>
        <v>43917</v>
      </c>
      <c r="F47" s="195" t="str">
        <f>'[2]CAXIAS I'!$H49</f>
        <v>INDETERMINADO</v>
      </c>
      <c r="G47" s="196">
        <f>'[2]CAXIAS I'!$I49</f>
        <v>1225</v>
      </c>
      <c r="H47" s="197">
        <f>'[2]CAXIAS I'!$J49</f>
        <v>1225</v>
      </c>
      <c r="I47" s="201">
        <f>'[2]CAXIAS I'!$K49</f>
        <v>70909</v>
      </c>
    </row>
    <row r="48" spans="1:9">
      <c r="A48" s="205" t="str">
        <f>'[2]CAXIAS I'!$C50</f>
        <v>SERVIÇOS DE TRANSPORTES E FRETE</v>
      </c>
      <c r="B48" s="193" t="str">
        <f>'[2]CAXIAS I'!$D50</f>
        <v>TALENTOS MUDANÇAS</v>
      </c>
      <c r="C48" s="192" t="str">
        <f>'[2]CAXIAS I'!$E50</f>
        <v>13.250.500/0001-23</v>
      </c>
      <c r="D48" s="194" t="str">
        <f>'[2]CAXIAS I'!$F50</f>
        <v>VALOR FIXO</v>
      </c>
      <c r="E48" s="195">
        <f>'[2]CAXIAS I'!$G50</f>
        <v>43917</v>
      </c>
      <c r="F48" s="195" t="str">
        <f>'[2]CAXIAS I'!$H50</f>
        <v>INDETERMINADO</v>
      </c>
      <c r="G48" s="196" t="str">
        <f>'[2]CAXIAS I'!$I50</f>
        <v>-</v>
      </c>
      <c r="H48" s="197">
        <f>'[2]CAXIAS I'!$J50</f>
        <v>300</v>
      </c>
      <c r="I48" s="201">
        <f>'[2]CAXIAS I'!$K50</f>
        <v>72307</v>
      </c>
    </row>
    <row r="49" spans="1:9">
      <c r="A49" s="205" t="str">
        <f>'[2]CAXIAS I'!$C51</f>
        <v>SERVIÇO DE LABORATÓRIO</v>
      </c>
      <c r="B49" s="193" t="str">
        <f>'[2]CAXIAS I'!$D51</f>
        <v>FLUXO DIAGNÓSTICOS</v>
      </c>
      <c r="C49" s="192" t="str">
        <f>'[2]CAXIAS I'!$E51</f>
        <v>07.384.701/0001-10</v>
      </c>
      <c r="D49" s="194" t="str">
        <f>'[2]CAXIAS I'!$F51</f>
        <v>VALOR FIXO</v>
      </c>
      <c r="E49" s="195">
        <f>'[2]CAXIAS I'!$G51</f>
        <v>43952</v>
      </c>
      <c r="F49" s="195" t="str">
        <f>'[2]CAXIAS I'!$H51</f>
        <v>INDETERMINADO</v>
      </c>
      <c r="G49" s="196">
        <f>'[2]CAXIAS I'!$I51</f>
        <v>60000</v>
      </c>
      <c r="H49" s="197">
        <f>'[2]CAXIAS I'!$J51</f>
        <v>56310</v>
      </c>
      <c r="I49" s="201">
        <f>'[2]CAXIAS I'!$K51</f>
        <v>72301</v>
      </c>
    </row>
    <row r="50" spans="1:9">
      <c r="A50" s="205" t="str">
        <f>'[2]CAXIAS I'!$C52</f>
        <v>SERVIÇO DE DETETIZAÇÃO</v>
      </c>
      <c r="B50" s="193" t="str">
        <f>'[2]CAXIAS I'!$D52</f>
        <v>KOLOMAN CONTROLE DE PRAGAS URBANAS LTDA ME</v>
      </c>
      <c r="C50" s="192" t="str">
        <f>'[2]CAXIAS I'!$E52</f>
        <v>02.858.244/0001-35</v>
      </c>
      <c r="D50" s="194" t="str">
        <f>'[2]CAXIAS I'!$F52</f>
        <v>VALOR FIXO</v>
      </c>
      <c r="E50" s="195" t="str">
        <f>'[2]CAXIAS I'!$G52</f>
        <v>ENTREGA</v>
      </c>
      <c r="F50" s="195" t="str">
        <f>'[2]CAXIAS I'!$H52</f>
        <v>INDETERMINADO</v>
      </c>
      <c r="G50" s="196">
        <f>'[2]CAXIAS I'!$I52</f>
        <v>0</v>
      </c>
      <c r="H50" s="197">
        <f>'[2]CAXIAS I'!$J52</f>
        <v>1335</v>
      </c>
      <c r="I50" s="201">
        <f>'[2]CAXIAS I'!$K52</f>
        <v>72703</v>
      </c>
    </row>
    <row r="51" spans="1:9">
      <c r="A51" s="205" t="str">
        <f>'[2]CAXIAS I'!$C53</f>
        <v>SERVIÇOS MÉDICOS E HOSPITALARES</v>
      </c>
      <c r="B51" s="193" t="str">
        <f>'[2]CAXIAS I'!$D53</f>
        <v>MEDPLUS</v>
      </c>
      <c r="C51" s="192" t="str">
        <f>'[2]CAXIAS I'!$E53</f>
        <v>27.243.049/0001-21</v>
      </c>
      <c r="D51" s="194" t="str">
        <f>'[2]CAXIAS I'!$F53</f>
        <v>VALOR FIXO</v>
      </c>
      <c r="E51" s="195">
        <f>'[2]CAXIAS I'!$G53</f>
        <v>43916</v>
      </c>
      <c r="F51" s="195" t="str">
        <f>'[2]CAXIAS I'!$H53</f>
        <v>INDETERMINADO</v>
      </c>
      <c r="G51" s="196">
        <f>'[2]CAXIAS I'!$I53</f>
        <v>595050</v>
      </c>
      <c r="H51" s="197">
        <f>'[2]CAXIAS I'!$J53</f>
        <v>535719.26</v>
      </c>
      <c r="I51" s="201">
        <f>'[2]CAXIAS I'!$K53</f>
        <v>72101</v>
      </c>
    </row>
    <row r="52" spans="1:9">
      <c r="A52" s="205" t="str">
        <f>'[2]CAXIAS I'!$C54</f>
        <v>SERVIÇOS DE TRANSPORTES E FRETE</v>
      </c>
      <c r="B52" s="193" t="str">
        <f>'[2]CAXIAS I'!$D54</f>
        <v>TALENTOS MUDANÇAS</v>
      </c>
      <c r="C52" s="192" t="str">
        <f>'[2]CAXIAS I'!$E54</f>
        <v>13.250.500/0001-23</v>
      </c>
      <c r="D52" s="194" t="str">
        <f>'[2]CAXIAS I'!$F54</f>
        <v>VALOR FIXO</v>
      </c>
      <c r="E52" s="195">
        <f>'[2]CAXIAS I'!$G54</f>
        <v>43917</v>
      </c>
      <c r="F52" s="195" t="str">
        <f>'[2]CAXIAS I'!$H54</f>
        <v>INDETERMINADO</v>
      </c>
      <c r="G52" s="196" t="str">
        <f>'[2]CAXIAS I'!$I54</f>
        <v>-</v>
      </c>
      <c r="H52" s="197">
        <f>'[2]CAXIAS I'!$J54</f>
        <v>500</v>
      </c>
      <c r="I52" s="201">
        <f>'[2]CAXIAS I'!$K54</f>
        <v>72307</v>
      </c>
    </row>
    <row r="53" spans="1:9">
      <c r="A53" s="205" t="str">
        <f>'[2]CAXIAS I'!$C55</f>
        <v>SERVIÇO DE ENGENHARIA CLINICA</v>
      </c>
      <c r="B53" s="193" t="str">
        <f>'[2]CAXIAS I'!$D55</f>
        <v>NARCOMINAS ASSISTÊNCIA TECNICA LTDA</v>
      </c>
      <c r="C53" s="192" t="str">
        <f>'[2]CAXIAS I'!$E55</f>
        <v>04.740.449/0001-47</v>
      </c>
      <c r="D53" s="194" t="str">
        <f>'[2]CAXIAS I'!$F55</f>
        <v>VALOR FIXO</v>
      </c>
      <c r="E53" s="195">
        <f>'[2]CAXIAS I'!$G55</f>
        <v>43917</v>
      </c>
      <c r="F53" s="195" t="str">
        <f>'[2]CAXIAS I'!$H55</f>
        <v>INDETERMINADO</v>
      </c>
      <c r="G53" s="196">
        <f>'[2]CAXIAS I'!$I55</f>
        <v>4250</v>
      </c>
      <c r="H53" s="197">
        <f>'[2]CAXIAS I'!$J55</f>
        <v>4250</v>
      </c>
      <c r="I53" s="201">
        <f>'[2]CAXIAS I'!$K55</f>
        <v>70207</v>
      </c>
    </row>
    <row r="54" spans="1:9">
      <c r="A54" s="205" t="str">
        <f>'[2]CAXIAS I'!$C56</f>
        <v>SERVIÇO DE ENGENHARIA CLINICA</v>
      </c>
      <c r="B54" s="193" t="str">
        <f>'[2]CAXIAS I'!$D56</f>
        <v>NARCOMINAS ASSISTÊNCIA TECNICA LTDA</v>
      </c>
      <c r="C54" s="192" t="str">
        <f>'[2]CAXIAS I'!$E56</f>
        <v>04.740.449/0001-47</v>
      </c>
      <c r="D54" s="194" t="str">
        <f>'[2]CAXIAS I'!$F56</f>
        <v>VALOR FIXO</v>
      </c>
      <c r="E54" s="195">
        <f>'[2]CAXIAS I'!$G56</f>
        <v>43917</v>
      </c>
      <c r="F54" s="195" t="str">
        <f>'[2]CAXIAS I'!$H56</f>
        <v>INDETERMINADO</v>
      </c>
      <c r="G54" s="196">
        <f>'[2]CAXIAS I'!$I56</f>
        <v>4250</v>
      </c>
      <c r="H54" s="197">
        <f>'[2]CAXIAS I'!$J56</f>
        <v>4250</v>
      </c>
      <c r="I54" s="201">
        <f>'[2]CAXIAS I'!$K56</f>
        <v>70911</v>
      </c>
    </row>
    <row r="55" spans="1:9">
      <c r="A55" s="205" t="e">
        <f>'[2]CAXIAS I'!#REF!</f>
        <v>#REF!</v>
      </c>
      <c r="B55" s="193">
        <f>'[2]CAXIAS I'!$D57</f>
        <v>0</v>
      </c>
      <c r="C55" s="192">
        <f>'[2]CAXIAS I'!$E57</f>
        <v>0</v>
      </c>
      <c r="D55" s="194">
        <f>'[2]CAXIAS I'!$F57</f>
        <v>0</v>
      </c>
      <c r="E55" s="195">
        <f>'[2]CAXIAS I'!$G57</f>
        <v>0</v>
      </c>
      <c r="F55" s="195">
        <f>'[2]CAXIAS I'!$H57</f>
        <v>0</v>
      </c>
      <c r="G55" s="196">
        <f>'[2]CAXIAS I'!$I57</f>
        <v>0</v>
      </c>
      <c r="H55" s="197">
        <f>'[2]CAXIAS I'!$J57</f>
        <v>0</v>
      </c>
      <c r="I55" s="201">
        <f>'[2]CAXIAS I'!$K57</f>
        <v>0</v>
      </c>
    </row>
    <row r="56" spans="1:9">
      <c r="A56" s="205" t="e">
        <f>'[2]CAXIAS I'!#REF!</f>
        <v>#REF!</v>
      </c>
      <c r="B56" s="193">
        <f>'[2]CAXIAS I'!$D58</f>
        <v>0</v>
      </c>
      <c r="C56" s="192">
        <f>'[2]CAXIAS I'!$E58</f>
        <v>0</v>
      </c>
      <c r="D56" s="194">
        <f>'[2]CAXIAS I'!$F58</f>
        <v>0</v>
      </c>
      <c r="E56" s="195">
        <f>'[2]CAXIAS I'!$G58</f>
        <v>0</v>
      </c>
      <c r="F56" s="195">
        <f>'[2]CAXIAS I'!$H58</f>
        <v>0</v>
      </c>
      <c r="G56" s="196">
        <f>'[2]CAXIAS I'!$I58</f>
        <v>0</v>
      </c>
      <c r="H56" s="197">
        <f>'[2]CAXIAS I'!$J58</f>
        <v>0</v>
      </c>
      <c r="I56" s="201">
        <f>'[2]CAXIAS I'!$K58</f>
        <v>0</v>
      </c>
    </row>
    <row r="57" spans="1:9">
      <c r="A57" s="205" t="e">
        <f>'[2]CAXIAS I'!#REF!</f>
        <v>#REF!</v>
      </c>
      <c r="B57" s="193">
        <f>'[2]CAXIAS I'!$D59</f>
        <v>0</v>
      </c>
      <c r="C57" s="192">
        <f>'[2]CAXIAS I'!$E59</f>
        <v>0</v>
      </c>
      <c r="D57" s="194">
        <f>'[2]CAXIAS I'!$F59</f>
        <v>0</v>
      </c>
      <c r="E57" s="195">
        <f>'[2]CAXIAS I'!$G59</f>
        <v>0</v>
      </c>
      <c r="F57" s="195">
        <f>'[2]CAXIAS I'!$H59</f>
        <v>0</v>
      </c>
      <c r="G57" s="196">
        <f>'[2]CAXIAS I'!$I59</f>
        <v>0</v>
      </c>
      <c r="H57" s="197">
        <f>'[2]CAXIAS I'!$J59</f>
        <v>0</v>
      </c>
      <c r="I57" s="201">
        <f>'[2]CAXIAS I'!$K59</f>
        <v>0</v>
      </c>
    </row>
    <row r="58" spans="1:9">
      <c r="A58" s="205" t="e">
        <f>'[2]CAXIAS I'!#REF!</f>
        <v>#REF!</v>
      </c>
      <c r="B58" s="193">
        <f>'[2]CAXIAS I'!$D60</f>
        <v>0</v>
      </c>
      <c r="C58" s="192">
        <f>'[2]CAXIAS I'!$E60</f>
        <v>0</v>
      </c>
      <c r="D58" s="194">
        <f>'[2]CAXIAS I'!$F60</f>
        <v>0</v>
      </c>
      <c r="E58" s="195">
        <f>'[2]CAXIAS I'!$G60</f>
        <v>0</v>
      </c>
      <c r="F58" s="195">
        <f>'[2]CAXIAS I'!$H60</f>
        <v>0</v>
      </c>
      <c r="G58" s="196">
        <f>'[2]CAXIAS I'!$I60</f>
        <v>0</v>
      </c>
      <c r="H58" s="197">
        <f>'[2]CAXIAS I'!$J60</f>
        <v>0</v>
      </c>
      <c r="I58" s="201">
        <f>'[2]CAXIAS I'!$K60</f>
        <v>0</v>
      </c>
    </row>
    <row r="59" spans="1:9">
      <c r="A59" s="205" t="e">
        <f>'[2]CAXIAS I'!#REF!</f>
        <v>#REF!</v>
      </c>
      <c r="B59" s="193">
        <f>'[2]CAXIAS I'!$D61</f>
        <v>0</v>
      </c>
      <c r="C59" s="192">
        <f>'[2]CAXIAS I'!$E61</f>
        <v>0</v>
      </c>
      <c r="D59" s="194">
        <f>'[2]CAXIAS I'!$F61</f>
        <v>0</v>
      </c>
      <c r="E59" s="195">
        <f>'[2]CAXIAS I'!$G61</f>
        <v>0</v>
      </c>
      <c r="F59" s="195">
        <f>'[2]CAXIAS I'!$H61</f>
        <v>0</v>
      </c>
      <c r="G59" s="196">
        <f>'[2]CAXIAS I'!$I61</f>
        <v>0</v>
      </c>
      <c r="H59" s="197">
        <f>'[2]CAXIAS I'!$J61</f>
        <v>0</v>
      </c>
      <c r="I59" s="201">
        <f>'[2]CAXIAS I'!$K61</f>
        <v>0</v>
      </c>
    </row>
    <row r="60" spans="1:9">
      <c r="A60" s="205" t="e">
        <f>'[2]CAXIAS I'!#REF!</f>
        <v>#REF!</v>
      </c>
      <c r="B60" s="193">
        <f>'[2]CAXIAS I'!$D62</f>
        <v>0</v>
      </c>
      <c r="C60" s="192">
        <f>'[2]CAXIAS I'!$E62</f>
        <v>0</v>
      </c>
      <c r="D60" s="194">
        <f>'[2]CAXIAS I'!$F62</f>
        <v>0</v>
      </c>
      <c r="E60" s="195">
        <f>'[2]CAXIAS I'!$G62</f>
        <v>0</v>
      </c>
      <c r="F60" s="195">
        <f>'[2]CAXIAS I'!$H62</f>
        <v>0</v>
      </c>
      <c r="G60" s="196">
        <f>'[2]CAXIAS I'!$I62</f>
        <v>0</v>
      </c>
      <c r="H60" s="197">
        <f>'[2]CAXIAS I'!$J62</f>
        <v>0</v>
      </c>
      <c r="I60" s="201">
        <f>'[2]CAXIAS I'!$K62</f>
        <v>0</v>
      </c>
    </row>
    <row r="61" spans="1:9" ht="15.6">
      <c r="A61" s="482"/>
      <c r="B61" s="482"/>
      <c r="C61" s="482"/>
      <c r="D61" s="482"/>
      <c r="E61" s="482"/>
      <c r="F61" s="482"/>
      <c r="G61" s="190">
        <f>SUM(G7:G60)</f>
        <v>979387.58000000007</v>
      </c>
      <c r="H61" s="191">
        <f>SUM(H7:H60)</f>
        <v>964277.19</v>
      </c>
      <c r="I61" s="202"/>
    </row>
    <row r="63" spans="1:9" ht="15.6">
      <c r="A63" s="475" t="s">
        <v>133</v>
      </c>
      <c r="B63" s="476"/>
      <c r="C63" s="476"/>
      <c r="D63" s="476"/>
      <c r="E63" s="476"/>
      <c r="F63" s="476"/>
      <c r="G63" s="476"/>
      <c r="H63" s="476"/>
      <c r="I63" s="203"/>
    </row>
    <row r="64" spans="1:9" ht="15.6">
      <c r="A64" s="475" t="s">
        <v>134</v>
      </c>
      <c r="B64" s="476"/>
      <c r="C64" s="476"/>
      <c r="D64" s="476"/>
      <c r="E64" s="476"/>
      <c r="F64" s="476"/>
      <c r="G64" s="476"/>
      <c r="H64" s="476"/>
      <c r="I64" s="203"/>
    </row>
    <row r="65" spans="1:9" ht="15.6">
      <c r="A65" s="475" t="s">
        <v>135</v>
      </c>
      <c r="B65" s="476"/>
      <c r="C65" s="476"/>
      <c r="D65" s="476"/>
      <c r="E65" s="476"/>
      <c r="F65" s="476"/>
      <c r="G65" s="476"/>
      <c r="H65" s="476"/>
      <c r="I65" s="203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4" t="str">
        <f>INICIO!C5</f>
        <v>UNIDADE: HOSPITAL E MATERNIDADE SÃO LUCAS</v>
      </c>
      <c r="B1" s="485"/>
      <c r="C1" s="485"/>
      <c r="D1" s="485"/>
      <c r="E1" s="485"/>
      <c r="F1" s="485"/>
      <c r="G1" s="485"/>
      <c r="H1" s="485"/>
      <c r="I1" s="73"/>
      <c r="J1" s="73"/>
      <c r="K1" s="74"/>
      <c r="L1" s="88" t="str">
        <f>INICIO!C6</f>
        <v>MÊS: 10/2022</v>
      </c>
    </row>
    <row r="2" spans="1:12">
      <c r="A2" s="486" t="str">
        <f>INICIO!C5</f>
        <v>UNIDADE: HOSPITAL E MATERNIDADE SÃO LUCAS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</row>
    <row r="3" spans="1:12">
      <c r="A3" s="489" t="s">
        <v>136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1"/>
    </row>
    <row r="4" spans="1:12">
      <c r="A4" s="492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4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" thickBot="1">
      <c r="A51" s="495" t="s">
        <v>149</v>
      </c>
      <c r="B51" s="496"/>
      <c r="C51" s="496"/>
      <c r="D51" s="496"/>
      <c r="E51" s="497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6">
      <c r="A53" s="483" t="s">
        <v>150</v>
      </c>
      <c r="B53" s="483"/>
      <c r="C53" s="483"/>
      <c r="D53" s="483"/>
      <c r="E53" s="483"/>
      <c r="F53" s="483"/>
      <c r="G53" s="483"/>
      <c r="H53" s="483"/>
      <c r="I53" s="483"/>
      <c r="J53" s="483"/>
      <c r="K53" s="57"/>
      <c r="L53" s="57"/>
    </row>
    <row r="54" spans="1:12" ht="15.6">
      <c r="A54" s="483"/>
      <c r="B54" s="483"/>
      <c r="C54" s="483"/>
      <c r="D54" s="483"/>
      <c r="E54" s="483"/>
      <c r="F54" s="483"/>
      <c r="G54" s="483"/>
      <c r="H54" s="483"/>
      <c r="I54" s="483"/>
      <c r="J54" s="483"/>
      <c r="K54" s="57"/>
      <c r="L54" s="57"/>
    </row>
    <row r="55" spans="1:12" ht="15.6">
      <c r="A55" s="483"/>
      <c r="B55" s="483"/>
      <c r="C55" s="483"/>
      <c r="D55" s="483"/>
      <c r="E55" s="483"/>
      <c r="F55" s="483"/>
      <c r="G55" s="483"/>
      <c r="H55" s="483"/>
      <c r="I55" s="483"/>
      <c r="J55" s="483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1" t="str">
        <f>INICIO!C4</f>
        <v>OS: INSTITUTO DIVA ALVES DO BRASIL - IDAB</v>
      </c>
      <c r="B1" s="502"/>
      <c r="C1" s="502"/>
      <c r="D1" s="502"/>
      <c r="E1" s="502"/>
      <c r="F1" s="127" t="str">
        <f>INICIO!C6</f>
        <v>MÊS: 10/2022</v>
      </c>
    </row>
    <row r="2" spans="1:6">
      <c r="A2" s="503" t="str">
        <f>INICIO!C5</f>
        <v>UNIDADE: HOSPITAL E MATERNIDADE SÃO LUCAS</v>
      </c>
      <c r="B2" s="504"/>
      <c r="C2" s="504"/>
      <c r="D2" s="504"/>
      <c r="E2" s="504"/>
      <c r="F2" s="505"/>
    </row>
    <row r="3" spans="1:6">
      <c r="A3" s="506" t="s">
        <v>168</v>
      </c>
      <c r="B3" s="507"/>
      <c r="C3" s="507"/>
      <c r="D3" s="507"/>
      <c r="E3" s="507"/>
      <c r="F3" s="508"/>
    </row>
    <row r="4" spans="1:6">
      <c r="A4" s="509"/>
      <c r="B4" s="510"/>
      <c r="C4" s="510"/>
      <c r="D4" s="510"/>
      <c r="E4" s="510"/>
      <c r="F4" s="511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" thickBot="1">
      <c r="A55" s="498" t="s">
        <v>149</v>
      </c>
      <c r="B55" s="499"/>
      <c r="C55" s="499"/>
      <c r="D55" s="500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2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66" customWidth="1"/>
    <col min="23" max="23" width="12" style="208" customWidth="1"/>
    <col min="24" max="24" width="18.33203125" customWidth="1"/>
    <col min="25" max="25" width="15.6640625" customWidth="1"/>
    <col min="26" max="26" width="9.109375" style="166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7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6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6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6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6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6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6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6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6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6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6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6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6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6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6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6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6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6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6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6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6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6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6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6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6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6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6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6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6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6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6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6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6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6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6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6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6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6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6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6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6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6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6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6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6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6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6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6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6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6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6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6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6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6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6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6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6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6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6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6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6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6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6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6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6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6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6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6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6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6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6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6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6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6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6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6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6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6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6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6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6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6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6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6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6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6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6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6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6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6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6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6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6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6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6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6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6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6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6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6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6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6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6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6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6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6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6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6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6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6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6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6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6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6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6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6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6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6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6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6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6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6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6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6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6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6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6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6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6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6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6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6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6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6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6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6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6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6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6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6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6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6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6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6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6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6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6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6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6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6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6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6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6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6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6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6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6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6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6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6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6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6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6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6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6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6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6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6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6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6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6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6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6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6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6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6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6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6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6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6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6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6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6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6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6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6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6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6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6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6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6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6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6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6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6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6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6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6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6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6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6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6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6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6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6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6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6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6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6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6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6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6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6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6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6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6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6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6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6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6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6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6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6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6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6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6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6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6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6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86" workbookViewId="0">
      <selection activeCell="A86" sqref="A1:XFD1048576"/>
    </sheetView>
  </sheetViews>
  <sheetFormatPr defaultColWidth="8.6640625" defaultRowHeight="14.4"/>
  <cols>
    <col min="1" max="1" width="44.6640625" style="272" bestFit="1" customWidth="1"/>
    <col min="2" max="2" width="8.109375" style="272" bestFit="1" customWidth="1"/>
    <col min="3" max="3" width="60.109375" style="272" bestFit="1" customWidth="1"/>
    <col min="4" max="4" width="18.6640625" style="210" bestFit="1" customWidth="1"/>
    <col min="5" max="5" width="16.33203125" style="210" bestFit="1" customWidth="1"/>
    <col min="6" max="16384" width="8.6640625" style="210"/>
  </cols>
  <sheetData>
    <row r="1" spans="1:5">
      <c r="A1" s="318"/>
      <c r="B1" s="516"/>
      <c r="C1" s="517"/>
      <c r="D1" s="269"/>
      <c r="E1" s="269"/>
    </row>
    <row r="2" spans="1:5">
      <c r="A2" s="319"/>
      <c r="B2" s="461" t="s">
        <v>243</v>
      </c>
      <c r="C2" s="518"/>
    </row>
    <row r="3" spans="1:5" ht="15" thickBot="1">
      <c r="A3" s="320"/>
      <c r="B3" s="519"/>
      <c r="C3" s="520"/>
    </row>
    <row r="4" spans="1:5">
      <c r="A4" s="321" t="s">
        <v>1202</v>
      </c>
      <c r="B4" s="321" t="s">
        <v>54</v>
      </c>
      <c r="C4" s="321" t="s">
        <v>55</v>
      </c>
    </row>
    <row r="5" spans="1:5">
      <c r="A5" s="322"/>
      <c r="B5" s="322">
        <v>1</v>
      </c>
      <c r="C5" s="323" t="s">
        <v>60</v>
      </c>
    </row>
    <row r="6" spans="1:5">
      <c r="A6" s="324" t="s">
        <v>1844</v>
      </c>
      <c r="B6" s="325" t="s">
        <v>17</v>
      </c>
      <c r="C6" s="326" t="s">
        <v>2128</v>
      </c>
    </row>
    <row r="7" spans="1:5">
      <c r="A7" s="324" t="s">
        <v>2129</v>
      </c>
      <c r="B7" s="325" t="s">
        <v>17</v>
      </c>
      <c r="C7" s="326" t="s">
        <v>2128</v>
      </c>
    </row>
    <row r="8" spans="1:5">
      <c r="A8" s="327" t="s">
        <v>2130</v>
      </c>
      <c r="B8" s="325" t="s">
        <v>20</v>
      </c>
      <c r="C8" s="326" t="s">
        <v>2131</v>
      </c>
    </row>
    <row r="9" spans="1:5">
      <c r="A9" s="328" t="s">
        <v>2132</v>
      </c>
      <c r="B9" s="325" t="s">
        <v>20</v>
      </c>
      <c r="C9" s="326" t="s">
        <v>2131</v>
      </c>
    </row>
    <row r="10" spans="1:5">
      <c r="A10" s="324" t="s">
        <v>1935</v>
      </c>
      <c r="B10" s="325" t="s">
        <v>22</v>
      </c>
      <c r="C10" s="326" t="s">
        <v>1935</v>
      </c>
    </row>
    <row r="11" spans="1:5">
      <c r="A11" s="324" t="s">
        <v>198</v>
      </c>
      <c r="B11" s="325" t="s">
        <v>23</v>
      </c>
      <c r="C11" s="326" t="s">
        <v>198</v>
      </c>
    </row>
    <row r="12" spans="1:5">
      <c r="A12" s="328" t="s">
        <v>1930</v>
      </c>
      <c r="B12" s="325" t="s">
        <v>245</v>
      </c>
      <c r="C12" s="326" t="s">
        <v>246</v>
      </c>
    </row>
    <row r="13" spans="1:5">
      <c r="A13" s="324" t="s">
        <v>1926</v>
      </c>
      <c r="B13" s="325" t="s">
        <v>245</v>
      </c>
      <c r="C13" s="326" t="s">
        <v>246</v>
      </c>
    </row>
    <row r="14" spans="1:5">
      <c r="A14" s="324" t="s">
        <v>2133</v>
      </c>
      <c r="B14" s="325" t="s">
        <v>245</v>
      </c>
      <c r="C14" s="326" t="s">
        <v>246</v>
      </c>
    </row>
    <row r="15" spans="1:5">
      <c r="A15" s="328" t="s">
        <v>2134</v>
      </c>
      <c r="B15" s="325" t="s">
        <v>245</v>
      </c>
      <c r="C15" s="326" t="s">
        <v>246</v>
      </c>
    </row>
    <row r="16" spans="1:5">
      <c r="A16" s="324" t="s">
        <v>1203</v>
      </c>
      <c r="B16" s="325" t="s">
        <v>245</v>
      </c>
      <c r="C16" s="326" t="s">
        <v>246</v>
      </c>
    </row>
    <row r="17" spans="1:3">
      <c r="A17" s="324"/>
      <c r="B17" s="325" t="s">
        <v>247</v>
      </c>
      <c r="C17" s="326" t="s">
        <v>248</v>
      </c>
    </row>
    <row r="18" spans="1:3">
      <c r="A18" s="324"/>
      <c r="B18" s="325" t="s">
        <v>249</v>
      </c>
      <c r="C18" s="326" t="s">
        <v>2135</v>
      </c>
    </row>
    <row r="19" spans="1:3">
      <c r="A19" s="324"/>
      <c r="B19" s="325" t="s">
        <v>251</v>
      </c>
      <c r="C19" s="326" t="s">
        <v>21</v>
      </c>
    </row>
    <row r="20" spans="1:3">
      <c r="A20" s="329"/>
      <c r="B20" s="325" t="s">
        <v>252</v>
      </c>
      <c r="C20" s="326" t="s">
        <v>2136</v>
      </c>
    </row>
    <row r="21" spans="1:3">
      <c r="A21" s="329"/>
      <c r="B21" s="325" t="s">
        <v>290</v>
      </c>
      <c r="C21" s="326" t="s">
        <v>253</v>
      </c>
    </row>
    <row r="22" spans="1:3">
      <c r="A22" s="329"/>
      <c r="B22" s="330" t="s">
        <v>251</v>
      </c>
      <c r="C22" s="331" t="s">
        <v>2137</v>
      </c>
    </row>
    <row r="23" spans="1:3">
      <c r="A23" s="329"/>
      <c r="B23" s="330" t="s">
        <v>252</v>
      </c>
      <c r="C23" s="331" t="s">
        <v>253</v>
      </c>
    </row>
    <row r="24" spans="1:3">
      <c r="A24" s="324" t="s">
        <v>2138</v>
      </c>
      <c r="B24" s="330" t="s">
        <v>290</v>
      </c>
      <c r="C24" s="331" t="s">
        <v>2139</v>
      </c>
    </row>
    <row r="25" spans="1:3">
      <c r="A25" s="332"/>
      <c r="B25" s="332"/>
      <c r="C25" s="333" t="s">
        <v>254</v>
      </c>
    </row>
    <row r="26" spans="1:3">
      <c r="A26" s="322"/>
      <c r="B26" s="322">
        <v>2</v>
      </c>
      <c r="C26" s="323" t="s">
        <v>255</v>
      </c>
    </row>
    <row r="27" spans="1:3">
      <c r="A27" s="324" t="s">
        <v>256</v>
      </c>
      <c r="B27" s="334" t="s">
        <v>24</v>
      </c>
      <c r="C27" s="335" t="s">
        <v>256</v>
      </c>
    </row>
    <row r="28" spans="1:3">
      <c r="A28" s="324" t="s">
        <v>1204</v>
      </c>
      <c r="B28" s="334" t="s">
        <v>25</v>
      </c>
      <c r="C28" s="335" t="s">
        <v>257</v>
      </c>
    </row>
    <row r="29" spans="1:3">
      <c r="A29" s="324" t="s">
        <v>2042</v>
      </c>
      <c r="B29" s="334" t="s">
        <v>26</v>
      </c>
      <c r="C29" s="335" t="s">
        <v>2140</v>
      </c>
    </row>
    <row r="30" spans="1:3">
      <c r="A30" s="327" t="s">
        <v>2141</v>
      </c>
      <c r="B30" s="334" t="s">
        <v>292</v>
      </c>
      <c r="C30" s="335" t="s">
        <v>2142</v>
      </c>
    </row>
    <row r="31" spans="1:3">
      <c r="A31" s="328" t="s">
        <v>2143</v>
      </c>
      <c r="B31" s="334" t="s">
        <v>294</v>
      </c>
      <c r="C31" s="335" t="s">
        <v>295</v>
      </c>
    </row>
    <row r="32" spans="1:3">
      <c r="A32" s="324" t="s">
        <v>2100</v>
      </c>
      <c r="B32" s="334" t="s">
        <v>296</v>
      </c>
      <c r="C32" s="335" t="s">
        <v>297</v>
      </c>
    </row>
    <row r="33" spans="1:3">
      <c r="A33" s="324" t="s">
        <v>2144</v>
      </c>
      <c r="B33" s="334" t="s">
        <v>298</v>
      </c>
      <c r="C33" s="324" t="s">
        <v>1864</v>
      </c>
    </row>
    <row r="34" spans="1:3">
      <c r="A34" s="328" t="s">
        <v>2145</v>
      </c>
      <c r="B34" s="334" t="s">
        <v>298</v>
      </c>
      <c r="C34" s="324" t="s">
        <v>1864</v>
      </c>
    </row>
    <row r="35" spans="1:3">
      <c r="A35" s="324" t="s">
        <v>1864</v>
      </c>
      <c r="B35" s="334" t="s">
        <v>298</v>
      </c>
      <c r="C35" s="324" t="s">
        <v>1864</v>
      </c>
    </row>
    <row r="36" spans="1:3">
      <c r="A36" s="332"/>
      <c r="B36" s="332"/>
      <c r="C36" s="333" t="s">
        <v>258</v>
      </c>
    </row>
    <row r="37" spans="1:3">
      <c r="A37" s="322"/>
      <c r="B37" s="322">
        <v>3</v>
      </c>
      <c r="C37" s="323" t="s">
        <v>259</v>
      </c>
    </row>
    <row r="38" spans="1:3">
      <c r="A38" s="324" t="s">
        <v>1809</v>
      </c>
      <c r="B38" s="336" t="s">
        <v>27</v>
      </c>
      <c r="C38" s="337" t="s">
        <v>2146</v>
      </c>
    </row>
    <row r="39" spans="1:3">
      <c r="A39" s="324" t="s">
        <v>2013</v>
      </c>
      <c r="B39" s="336" t="s">
        <v>28</v>
      </c>
      <c r="C39" s="337" t="s">
        <v>2147</v>
      </c>
    </row>
    <row r="40" spans="1:3">
      <c r="A40" s="338"/>
      <c r="B40" s="336" t="s">
        <v>29</v>
      </c>
      <c r="C40" s="337" t="s">
        <v>2148</v>
      </c>
    </row>
    <row r="41" spans="1:3">
      <c r="A41" s="324" t="s">
        <v>2149</v>
      </c>
      <c r="B41" s="336" t="s">
        <v>30</v>
      </c>
      <c r="C41" s="337" t="s">
        <v>36</v>
      </c>
    </row>
    <row r="42" spans="1:3">
      <c r="A42" s="327" t="s">
        <v>2150</v>
      </c>
      <c r="B42" s="336" t="s">
        <v>31</v>
      </c>
      <c r="C42" s="337" t="s">
        <v>2151</v>
      </c>
    </row>
    <row r="43" spans="1:3">
      <c r="A43" s="328" t="s">
        <v>2061</v>
      </c>
      <c r="B43" s="336" t="s">
        <v>32</v>
      </c>
      <c r="C43" s="337" t="s">
        <v>2152</v>
      </c>
    </row>
    <row r="44" spans="1:3">
      <c r="A44" s="324" t="s">
        <v>1996</v>
      </c>
      <c r="B44" s="336" t="s">
        <v>32</v>
      </c>
      <c r="C44" s="337" t="s">
        <v>2152</v>
      </c>
    </row>
    <row r="45" spans="1:3">
      <c r="A45" s="324" t="s">
        <v>2015</v>
      </c>
      <c r="B45" s="336" t="s">
        <v>33</v>
      </c>
      <c r="C45" s="337" t="s">
        <v>262</v>
      </c>
    </row>
    <row r="46" spans="1:3">
      <c r="A46" s="338"/>
      <c r="B46" s="336" t="s">
        <v>34</v>
      </c>
      <c r="C46" s="337" t="s">
        <v>2153</v>
      </c>
    </row>
    <row r="47" spans="1:3">
      <c r="A47" s="324" t="s">
        <v>2030</v>
      </c>
      <c r="B47" s="336" t="s">
        <v>35</v>
      </c>
      <c r="C47" s="337" t="s">
        <v>2154</v>
      </c>
    </row>
    <row r="48" spans="1:3">
      <c r="A48" s="324" t="s">
        <v>2155</v>
      </c>
      <c r="B48" s="336" t="s">
        <v>35</v>
      </c>
      <c r="C48" s="337" t="s">
        <v>2154</v>
      </c>
    </row>
    <row r="49" spans="1:3">
      <c r="A49" s="338"/>
      <c r="B49" s="336" t="s">
        <v>37</v>
      </c>
      <c r="C49" s="337" t="s">
        <v>2156</v>
      </c>
    </row>
    <row r="50" spans="1:3">
      <c r="A50" s="324" t="s">
        <v>2021</v>
      </c>
      <c r="B50" s="336" t="s">
        <v>265</v>
      </c>
      <c r="C50" s="337" t="s">
        <v>2157</v>
      </c>
    </row>
    <row r="51" spans="1:3">
      <c r="A51" s="324" t="s">
        <v>2010</v>
      </c>
      <c r="B51" s="336" t="s">
        <v>267</v>
      </c>
      <c r="C51" s="337" t="s">
        <v>264</v>
      </c>
    </row>
    <row r="52" spans="1:3">
      <c r="A52" s="324" t="s">
        <v>2158</v>
      </c>
      <c r="B52" s="336" t="s">
        <v>38</v>
      </c>
      <c r="C52" s="337" t="s">
        <v>46</v>
      </c>
    </row>
    <row r="53" spans="1:3">
      <c r="A53" s="324" t="s">
        <v>1861</v>
      </c>
      <c r="B53" s="336" t="s">
        <v>269</v>
      </c>
      <c r="C53" s="337" t="s">
        <v>1861</v>
      </c>
    </row>
    <row r="54" spans="1:3">
      <c r="A54" s="324" t="s">
        <v>2159</v>
      </c>
      <c r="B54" s="336" t="s">
        <v>269</v>
      </c>
      <c r="C54" s="337" t="s">
        <v>2159</v>
      </c>
    </row>
    <row r="55" spans="1:3">
      <c r="A55" s="338"/>
      <c r="B55" s="336" t="s">
        <v>40</v>
      </c>
      <c r="C55" s="337" t="s">
        <v>2160</v>
      </c>
    </row>
    <row r="56" spans="1:3">
      <c r="A56" s="324" t="s">
        <v>304</v>
      </c>
      <c r="B56" s="336" t="s">
        <v>41</v>
      </c>
      <c r="C56" s="337" t="s">
        <v>304</v>
      </c>
    </row>
    <row r="57" spans="1:3">
      <c r="A57" s="324" t="s">
        <v>1932</v>
      </c>
      <c r="B57" s="336" t="s">
        <v>42</v>
      </c>
      <c r="C57" s="337" t="s">
        <v>2161</v>
      </c>
    </row>
    <row r="58" spans="1:3">
      <c r="A58" s="324" t="s">
        <v>2024</v>
      </c>
      <c r="B58" s="336" t="s">
        <v>45</v>
      </c>
      <c r="C58" s="337" t="s">
        <v>2024</v>
      </c>
    </row>
    <row r="59" spans="1:3">
      <c r="A59" s="324" t="s">
        <v>1205</v>
      </c>
      <c r="B59" s="336" t="s">
        <v>306</v>
      </c>
      <c r="C59" s="337" t="s">
        <v>39</v>
      </c>
    </row>
    <row r="60" spans="1:3">
      <c r="A60" s="338"/>
      <c r="B60" s="336" t="s">
        <v>307</v>
      </c>
      <c r="C60" s="337" t="s">
        <v>271</v>
      </c>
    </row>
    <row r="61" spans="1:3">
      <c r="A61" s="324" t="s">
        <v>1867</v>
      </c>
      <c r="B61" s="336" t="s">
        <v>308</v>
      </c>
      <c r="C61" s="324" t="s">
        <v>1867</v>
      </c>
    </row>
    <row r="62" spans="1:3">
      <c r="A62" s="324" t="s">
        <v>1924</v>
      </c>
      <c r="B62" s="336" t="s">
        <v>310</v>
      </c>
      <c r="C62" s="324" t="s">
        <v>2162</v>
      </c>
    </row>
    <row r="63" spans="1:3">
      <c r="A63" s="324" t="s">
        <v>1921</v>
      </c>
      <c r="B63" s="336" t="s">
        <v>312</v>
      </c>
      <c r="C63" s="324" t="s">
        <v>1921</v>
      </c>
    </row>
    <row r="64" spans="1:3">
      <c r="A64" s="338"/>
      <c r="B64" s="336" t="s">
        <v>314</v>
      </c>
      <c r="C64" s="337" t="s">
        <v>2163</v>
      </c>
    </row>
    <row r="65" spans="1:3">
      <c r="A65" s="338"/>
      <c r="B65" s="336" t="s">
        <v>316</v>
      </c>
      <c r="C65" s="337" t="s">
        <v>270</v>
      </c>
    </row>
    <row r="66" spans="1:3">
      <c r="A66" s="328" t="s">
        <v>2164</v>
      </c>
      <c r="B66" s="336" t="s">
        <v>317</v>
      </c>
      <c r="C66" s="337" t="s">
        <v>318</v>
      </c>
    </row>
    <row r="67" spans="1:3">
      <c r="A67" s="324" t="s">
        <v>1964</v>
      </c>
      <c r="B67" s="336" t="s">
        <v>319</v>
      </c>
      <c r="C67" s="337" t="s">
        <v>320</v>
      </c>
    </row>
    <row r="68" spans="1:3">
      <c r="A68" s="324" t="s">
        <v>1206</v>
      </c>
      <c r="B68" s="336" t="s">
        <v>321</v>
      </c>
      <c r="C68" s="337" t="s">
        <v>322</v>
      </c>
    </row>
    <row r="69" spans="1:3">
      <c r="A69" s="324" t="s">
        <v>2165</v>
      </c>
      <c r="B69" s="336" t="s">
        <v>323</v>
      </c>
      <c r="C69" s="337" t="s">
        <v>324</v>
      </c>
    </row>
    <row r="70" spans="1:3">
      <c r="A70" s="324" t="s">
        <v>1207</v>
      </c>
      <c r="B70" s="336" t="s">
        <v>325</v>
      </c>
      <c r="C70" s="337" t="s">
        <v>326</v>
      </c>
    </row>
    <row r="71" spans="1:3">
      <c r="A71" s="324" t="s">
        <v>226</v>
      </c>
      <c r="B71" s="336" t="s">
        <v>327</v>
      </c>
      <c r="C71" s="337" t="s">
        <v>226</v>
      </c>
    </row>
    <row r="72" spans="1:3">
      <c r="A72" s="324" t="s">
        <v>2166</v>
      </c>
      <c r="B72" s="336" t="s">
        <v>328</v>
      </c>
      <c r="C72" s="337" t="s">
        <v>2166</v>
      </c>
    </row>
    <row r="73" spans="1:3">
      <c r="A73" s="324" t="s">
        <v>1852</v>
      </c>
      <c r="B73" s="336" t="s">
        <v>1210</v>
      </c>
      <c r="C73" s="324" t="s">
        <v>1852</v>
      </c>
    </row>
    <row r="74" spans="1:3">
      <c r="A74" s="324" t="s">
        <v>1211</v>
      </c>
      <c r="B74" s="336" t="s">
        <v>1212</v>
      </c>
      <c r="C74" s="324" t="s">
        <v>1211</v>
      </c>
    </row>
    <row r="75" spans="1:3">
      <c r="A75" s="324" t="s">
        <v>2167</v>
      </c>
      <c r="B75" s="336" t="s">
        <v>1214</v>
      </c>
      <c r="C75" s="324" t="s">
        <v>2168</v>
      </c>
    </row>
    <row r="76" spans="1:3">
      <c r="A76" s="324" t="s">
        <v>2169</v>
      </c>
      <c r="B76" s="336" t="s">
        <v>1216</v>
      </c>
      <c r="C76" s="324" t="s">
        <v>2170</v>
      </c>
    </row>
    <row r="77" spans="1:3">
      <c r="A77" s="324" t="s">
        <v>1217</v>
      </c>
      <c r="B77" s="336" t="s">
        <v>1218</v>
      </c>
      <c r="C77" s="324" t="s">
        <v>1217</v>
      </c>
    </row>
    <row r="78" spans="1:3">
      <c r="A78" s="324" t="s">
        <v>2040</v>
      </c>
      <c r="B78" s="336" t="s">
        <v>1220</v>
      </c>
      <c r="C78" s="324" t="s">
        <v>2040</v>
      </c>
    </row>
    <row r="79" spans="1:3">
      <c r="A79" s="324" t="s">
        <v>2171</v>
      </c>
      <c r="B79" s="336" t="s">
        <v>1222</v>
      </c>
      <c r="C79" s="324" t="s">
        <v>2171</v>
      </c>
    </row>
    <row r="80" spans="1:3">
      <c r="A80" s="324" t="s">
        <v>2172</v>
      </c>
      <c r="B80" s="336" t="s">
        <v>1224</v>
      </c>
      <c r="C80" s="324" t="s">
        <v>2172</v>
      </c>
    </row>
    <row r="81" spans="1:3">
      <c r="A81" s="324" t="s">
        <v>2173</v>
      </c>
      <c r="B81" s="336" t="s">
        <v>1226</v>
      </c>
      <c r="C81" s="324" t="s">
        <v>2173</v>
      </c>
    </row>
    <row r="82" spans="1:3">
      <c r="A82" s="324" t="s">
        <v>1885</v>
      </c>
      <c r="B82" s="336" t="s">
        <v>1228</v>
      </c>
      <c r="C82" s="324" t="s">
        <v>1885</v>
      </c>
    </row>
    <row r="83" spans="1:3">
      <c r="A83" s="324" t="s">
        <v>1833</v>
      </c>
      <c r="B83" s="336" t="s">
        <v>1230</v>
      </c>
      <c r="C83" s="324" t="s">
        <v>1833</v>
      </c>
    </row>
    <row r="84" spans="1:3">
      <c r="A84" s="324" t="s">
        <v>2174</v>
      </c>
      <c r="B84" s="336" t="s">
        <v>1230</v>
      </c>
      <c r="C84" s="324" t="s">
        <v>1833</v>
      </c>
    </row>
    <row r="85" spans="1:3">
      <c r="A85" s="328" t="s">
        <v>2175</v>
      </c>
      <c r="B85" s="336" t="s">
        <v>2176</v>
      </c>
      <c r="C85" s="324" t="s">
        <v>2177</v>
      </c>
    </row>
    <row r="86" spans="1:3">
      <c r="A86" s="324" t="s">
        <v>2178</v>
      </c>
      <c r="B86" s="336" t="s">
        <v>2176</v>
      </c>
      <c r="C86" s="324" t="s">
        <v>2177</v>
      </c>
    </row>
    <row r="87" spans="1:3">
      <c r="A87" s="324" t="s">
        <v>2179</v>
      </c>
      <c r="B87" s="336" t="s">
        <v>2176</v>
      </c>
      <c r="C87" s="324" t="s">
        <v>2179</v>
      </c>
    </row>
    <row r="88" spans="1:3">
      <c r="A88" s="324" t="s">
        <v>2180</v>
      </c>
      <c r="B88" s="336" t="s">
        <v>1231</v>
      </c>
      <c r="C88" s="331" t="s">
        <v>253</v>
      </c>
    </row>
    <row r="89" spans="1:3">
      <c r="A89" s="324" t="s">
        <v>2181</v>
      </c>
      <c r="B89" s="336" t="s">
        <v>1231</v>
      </c>
      <c r="C89" s="331" t="s">
        <v>253</v>
      </c>
    </row>
    <row r="90" spans="1:3">
      <c r="A90" s="328" t="s">
        <v>1858</v>
      </c>
      <c r="B90" s="336" t="s">
        <v>1231</v>
      </c>
      <c r="C90" s="331" t="s">
        <v>1858</v>
      </c>
    </row>
    <row r="91" spans="1:3">
      <c r="A91" s="324" t="s">
        <v>2182</v>
      </c>
      <c r="B91" s="336" t="s">
        <v>1231</v>
      </c>
      <c r="C91" s="331" t="s">
        <v>253</v>
      </c>
    </row>
    <row r="92" spans="1:3">
      <c r="A92" s="332"/>
      <c r="B92" s="332"/>
      <c r="C92" s="333" t="s">
        <v>272</v>
      </c>
    </row>
    <row r="93" spans="1:3">
      <c r="A93" s="322"/>
      <c r="B93" s="322">
        <v>4</v>
      </c>
      <c r="C93" s="323" t="s">
        <v>273</v>
      </c>
    </row>
    <row r="94" spans="1:3">
      <c r="A94" s="324" t="s">
        <v>1850</v>
      </c>
      <c r="B94" s="339" t="s">
        <v>47</v>
      </c>
      <c r="C94" s="340" t="s">
        <v>2183</v>
      </c>
    </row>
    <row r="95" spans="1:3">
      <c r="A95" s="324" t="s">
        <v>2184</v>
      </c>
      <c r="B95" s="339" t="s">
        <v>48</v>
      </c>
      <c r="C95" s="340" t="s">
        <v>2185</v>
      </c>
    </row>
    <row r="96" spans="1:3">
      <c r="A96" s="329"/>
      <c r="B96" s="339" t="s">
        <v>49</v>
      </c>
      <c r="C96" s="340" t="s">
        <v>276</v>
      </c>
    </row>
    <row r="97" spans="1:3" ht="30.75" customHeight="1">
      <c r="A97" s="324" t="s">
        <v>2186</v>
      </c>
      <c r="B97" s="339" t="s">
        <v>50</v>
      </c>
      <c r="C97" s="340" t="s">
        <v>2187</v>
      </c>
    </row>
    <row r="98" spans="1:3" ht="20.25" customHeight="1">
      <c r="A98" s="324"/>
      <c r="B98" s="339" t="s">
        <v>51</v>
      </c>
      <c r="C98" s="340" t="s">
        <v>278</v>
      </c>
    </row>
    <row r="99" spans="1:3" ht="25.5" customHeight="1">
      <c r="A99" s="324" t="s">
        <v>2018</v>
      </c>
      <c r="B99" s="339" t="s">
        <v>52</v>
      </c>
      <c r="C99" s="340" t="s">
        <v>2188</v>
      </c>
    </row>
    <row r="100" spans="1:3">
      <c r="A100" s="324" t="s">
        <v>329</v>
      </c>
      <c r="B100" s="339" t="s">
        <v>280</v>
      </c>
      <c r="C100" s="340" t="s">
        <v>2189</v>
      </c>
    </row>
    <row r="101" spans="1:3">
      <c r="A101" s="324" t="s">
        <v>1232</v>
      </c>
      <c r="B101" s="339" t="s">
        <v>330</v>
      </c>
      <c r="C101" s="340" t="s">
        <v>331</v>
      </c>
    </row>
    <row r="102" spans="1:3">
      <c r="A102" s="324"/>
      <c r="B102" s="339" t="s">
        <v>332</v>
      </c>
      <c r="C102" s="340" t="s">
        <v>253</v>
      </c>
    </row>
    <row r="103" spans="1:3">
      <c r="A103" s="324" t="s">
        <v>2190</v>
      </c>
      <c r="B103" s="339" t="s">
        <v>332</v>
      </c>
      <c r="C103" s="340" t="s">
        <v>2190</v>
      </c>
    </row>
    <row r="104" spans="1:3">
      <c r="A104" s="324"/>
      <c r="B104" s="329" t="s">
        <v>1233</v>
      </c>
      <c r="C104" s="324"/>
    </row>
    <row r="105" spans="1:3">
      <c r="A105" s="324"/>
      <c r="B105" s="329" t="s">
        <v>1234</v>
      </c>
      <c r="C105" s="324"/>
    </row>
    <row r="106" spans="1:3">
      <c r="A106" s="329"/>
      <c r="B106" s="329" t="s">
        <v>1235</v>
      </c>
      <c r="C106" s="341"/>
    </row>
    <row r="107" spans="1:3">
      <c r="A107" s="329"/>
      <c r="B107" s="329" t="s">
        <v>1236</v>
      </c>
      <c r="C107" s="331"/>
    </row>
    <row r="108" spans="1:3">
      <c r="A108" s="329"/>
      <c r="B108" s="329" t="s">
        <v>1237</v>
      </c>
      <c r="C108" s="331" t="s">
        <v>253</v>
      </c>
    </row>
    <row r="109" spans="1:3">
      <c r="A109" s="329"/>
      <c r="B109" s="329" t="s">
        <v>1238</v>
      </c>
      <c r="C109" s="331" t="s">
        <v>281</v>
      </c>
    </row>
    <row r="110" spans="1:3">
      <c r="A110" s="332"/>
      <c r="B110" s="332"/>
      <c r="C110" s="333" t="s">
        <v>281</v>
      </c>
    </row>
    <row r="111" spans="1:3">
      <c r="A111" s="332"/>
      <c r="B111" s="332" t="s">
        <v>8</v>
      </c>
      <c r="C111" s="333" t="s">
        <v>282</v>
      </c>
    </row>
    <row r="112" spans="1:3">
      <c r="A112" s="332"/>
      <c r="B112" s="332" t="s">
        <v>43</v>
      </c>
      <c r="C112" s="333" t="s">
        <v>44</v>
      </c>
    </row>
    <row r="113" spans="1:3">
      <c r="A113" s="342"/>
      <c r="B113" s="512" t="s">
        <v>283</v>
      </c>
      <c r="C113" s="513"/>
    </row>
    <row r="114" spans="1:3">
      <c r="A114" s="342"/>
      <c r="B114" s="514" t="s">
        <v>284</v>
      </c>
      <c r="C114" s="515"/>
    </row>
    <row r="115" spans="1:3">
      <c r="A115" s="342"/>
      <c r="B115" s="514" t="s">
        <v>285</v>
      </c>
      <c r="C115" s="515"/>
    </row>
  </sheetData>
  <autoFilter ref="A4:C99"/>
  <mergeCells count="6">
    <mergeCell ref="B113:C113"/>
    <mergeCell ref="B114:C114"/>
    <mergeCell ref="B115:C115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71"/>
  <sheetViews>
    <sheetView topLeftCell="D1" zoomScale="70" zoomScaleNormal="70" workbookViewId="0">
      <selection activeCell="D272" sqref="D272"/>
    </sheetView>
  </sheetViews>
  <sheetFormatPr defaultRowHeight="20.100000000000001" customHeight="1"/>
  <cols>
    <col min="1" max="1" width="18.6640625" style="294" customWidth="1"/>
    <col min="2" max="2" width="20.109375" style="294" customWidth="1"/>
    <col min="3" max="3" width="61.88671875" style="294" customWidth="1"/>
    <col min="4" max="4" width="93.6640625" style="294" customWidth="1"/>
    <col min="5" max="5" width="122.6640625" style="294" customWidth="1"/>
    <col min="6" max="6" width="13.88671875" style="294" customWidth="1"/>
    <col min="7" max="7" width="11" style="294" customWidth="1"/>
    <col min="8" max="8" width="12.44140625" style="294" customWidth="1"/>
    <col min="9" max="9" width="28.33203125" style="294" customWidth="1"/>
    <col min="10" max="10" width="23.33203125" style="294" customWidth="1"/>
    <col min="11" max="11" width="12.6640625" style="294" customWidth="1"/>
    <col min="12" max="12" width="11.33203125" style="294" customWidth="1"/>
    <col min="13" max="13" width="16.33203125" style="294" customWidth="1"/>
    <col min="14" max="14" width="30" style="294" customWidth="1"/>
    <col min="15" max="15" width="149.44140625" style="294" customWidth="1"/>
    <col min="16" max="256" width="9.109375" style="294"/>
    <col min="257" max="257" width="18.6640625" style="294" customWidth="1"/>
    <col min="258" max="258" width="20.109375" style="294" customWidth="1"/>
    <col min="259" max="259" width="61.88671875" style="294" customWidth="1"/>
    <col min="260" max="260" width="93.6640625" style="294" customWidth="1"/>
    <col min="261" max="261" width="122.6640625" style="294" customWidth="1"/>
    <col min="262" max="262" width="13.88671875" style="294" customWidth="1"/>
    <col min="263" max="263" width="11" style="294" customWidth="1"/>
    <col min="264" max="264" width="12.44140625" style="294" customWidth="1"/>
    <col min="265" max="265" width="28.33203125" style="294" customWidth="1"/>
    <col min="266" max="266" width="23.33203125" style="294" customWidth="1"/>
    <col min="267" max="267" width="12.6640625" style="294" customWidth="1"/>
    <col min="268" max="268" width="11.33203125" style="294" customWidth="1"/>
    <col min="269" max="269" width="16.33203125" style="294" customWidth="1"/>
    <col min="270" max="270" width="30" style="294" customWidth="1"/>
    <col min="271" max="271" width="149.44140625" style="294" customWidth="1"/>
    <col min="272" max="512" width="9.109375" style="294"/>
    <col min="513" max="513" width="18.6640625" style="294" customWidth="1"/>
    <col min="514" max="514" width="20.109375" style="294" customWidth="1"/>
    <col min="515" max="515" width="61.88671875" style="294" customWidth="1"/>
    <col min="516" max="516" width="93.6640625" style="294" customWidth="1"/>
    <col min="517" max="517" width="122.6640625" style="294" customWidth="1"/>
    <col min="518" max="518" width="13.88671875" style="294" customWidth="1"/>
    <col min="519" max="519" width="11" style="294" customWidth="1"/>
    <col min="520" max="520" width="12.44140625" style="294" customWidth="1"/>
    <col min="521" max="521" width="28.33203125" style="294" customWidth="1"/>
    <col min="522" max="522" width="23.33203125" style="294" customWidth="1"/>
    <col min="523" max="523" width="12.6640625" style="294" customWidth="1"/>
    <col min="524" max="524" width="11.33203125" style="294" customWidth="1"/>
    <col min="525" max="525" width="16.33203125" style="294" customWidth="1"/>
    <col min="526" max="526" width="30" style="294" customWidth="1"/>
    <col min="527" max="527" width="149.44140625" style="294" customWidth="1"/>
    <col min="528" max="768" width="9.109375" style="294"/>
    <col min="769" max="769" width="18.6640625" style="294" customWidth="1"/>
    <col min="770" max="770" width="20.109375" style="294" customWidth="1"/>
    <col min="771" max="771" width="61.88671875" style="294" customWidth="1"/>
    <col min="772" max="772" width="93.6640625" style="294" customWidth="1"/>
    <col min="773" max="773" width="122.6640625" style="294" customWidth="1"/>
    <col min="774" max="774" width="13.88671875" style="294" customWidth="1"/>
    <col min="775" max="775" width="11" style="294" customWidth="1"/>
    <col min="776" max="776" width="12.44140625" style="294" customWidth="1"/>
    <col min="777" max="777" width="28.33203125" style="294" customWidth="1"/>
    <col min="778" max="778" width="23.33203125" style="294" customWidth="1"/>
    <col min="779" max="779" width="12.6640625" style="294" customWidth="1"/>
    <col min="780" max="780" width="11.33203125" style="294" customWidth="1"/>
    <col min="781" max="781" width="16.33203125" style="294" customWidth="1"/>
    <col min="782" max="782" width="30" style="294" customWidth="1"/>
    <col min="783" max="783" width="149.44140625" style="294" customWidth="1"/>
    <col min="784" max="1024" width="9.109375" style="294"/>
    <col min="1025" max="1025" width="18.6640625" style="294" customWidth="1"/>
    <col min="1026" max="1026" width="20.109375" style="294" customWidth="1"/>
    <col min="1027" max="1027" width="61.88671875" style="294" customWidth="1"/>
    <col min="1028" max="1028" width="93.6640625" style="294" customWidth="1"/>
    <col min="1029" max="1029" width="122.6640625" style="294" customWidth="1"/>
    <col min="1030" max="1030" width="13.88671875" style="294" customWidth="1"/>
    <col min="1031" max="1031" width="11" style="294" customWidth="1"/>
    <col min="1032" max="1032" width="12.44140625" style="294" customWidth="1"/>
    <col min="1033" max="1033" width="28.33203125" style="294" customWidth="1"/>
    <col min="1034" max="1034" width="23.33203125" style="294" customWidth="1"/>
    <col min="1035" max="1035" width="12.6640625" style="294" customWidth="1"/>
    <col min="1036" max="1036" width="11.33203125" style="294" customWidth="1"/>
    <col min="1037" max="1037" width="16.33203125" style="294" customWidth="1"/>
    <col min="1038" max="1038" width="30" style="294" customWidth="1"/>
    <col min="1039" max="1039" width="149.44140625" style="294" customWidth="1"/>
    <col min="1040" max="1280" width="9.109375" style="294"/>
    <col min="1281" max="1281" width="18.6640625" style="294" customWidth="1"/>
    <col min="1282" max="1282" width="20.109375" style="294" customWidth="1"/>
    <col min="1283" max="1283" width="61.88671875" style="294" customWidth="1"/>
    <col min="1284" max="1284" width="93.6640625" style="294" customWidth="1"/>
    <col min="1285" max="1285" width="122.6640625" style="294" customWidth="1"/>
    <col min="1286" max="1286" width="13.88671875" style="294" customWidth="1"/>
    <col min="1287" max="1287" width="11" style="294" customWidth="1"/>
    <col min="1288" max="1288" width="12.44140625" style="294" customWidth="1"/>
    <col min="1289" max="1289" width="28.33203125" style="294" customWidth="1"/>
    <col min="1290" max="1290" width="23.33203125" style="294" customWidth="1"/>
    <col min="1291" max="1291" width="12.6640625" style="294" customWidth="1"/>
    <col min="1292" max="1292" width="11.33203125" style="294" customWidth="1"/>
    <col min="1293" max="1293" width="16.33203125" style="294" customWidth="1"/>
    <col min="1294" max="1294" width="30" style="294" customWidth="1"/>
    <col min="1295" max="1295" width="149.44140625" style="294" customWidth="1"/>
    <col min="1296" max="1536" width="9.109375" style="294"/>
    <col min="1537" max="1537" width="18.6640625" style="294" customWidth="1"/>
    <col min="1538" max="1538" width="20.109375" style="294" customWidth="1"/>
    <col min="1539" max="1539" width="61.88671875" style="294" customWidth="1"/>
    <col min="1540" max="1540" width="93.6640625" style="294" customWidth="1"/>
    <col min="1541" max="1541" width="122.6640625" style="294" customWidth="1"/>
    <col min="1542" max="1542" width="13.88671875" style="294" customWidth="1"/>
    <col min="1543" max="1543" width="11" style="294" customWidth="1"/>
    <col min="1544" max="1544" width="12.44140625" style="294" customWidth="1"/>
    <col min="1545" max="1545" width="28.33203125" style="294" customWidth="1"/>
    <col min="1546" max="1546" width="23.33203125" style="294" customWidth="1"/>
    <col min="1547" max="1547" width="12.6640625" style="294" customWidth="1"/>
    <col min="1548" max="1548" width="11.33203125" style="294" customWidth="1"/>
    <col min="1549" max="1549" width="16.33203125" style="294" customWidth="1"/>
    <col min="1550" max="1550" width="30" style="294" customWidth="1"/>
    <col min="1551" max="1551" width="149.44140625" style="294" customWidth="1"/>
    <col min="1552" max="1792" width="9.109375" style="294"/>
    <col min="1793" max="1793" width="18.6640625" style="294" customWidth="1"/>
    <col min="1794" max="1794" width="20.109375" style="294" customWidth="1"/>
    <col min="1795" max="1795" width="61.88671875" style="294" customWidth="1"/>
    <col min="1796" max="1796" width="93.6640625" style="294" customWidth="1"/>
    <col min="1797" max="1797" width="122.6640625" style="294" customWidth="1"/>
    <col min="1798" max="1798" width="13.88671875" style="294" customWidth="1"/>
    <col min="1799" max="1799" width="11" style="294" customWidth="1"/>
    <col min="1800" max="1800" width="12.44140625" style="294" customWidth="1"/>
    <col min="1801" max="1801" width="28.33203125" style="294" customWidth="1"/>
    <col min="1802" max="1802" width="23.33203125" style="294" customWidth="1"/>
    <col min="1803" max="1803" width="12.6640625" style="294" customWidth="1"/>
    <col min="1804" max="1804" width="11.33203125" style="294" customWidth="1"/>
    <col min="1805" max="1805" width="16.33203125" style="294" customWidth="1"/>
    <col min="1806" max="1806" width="30" style="294" customWidth="1"/>
    <col min="1807" max="1807" width="149.44140625" style="294" customWidth="1"/>
    <col min="1808" max="2048" width="9.109375" style="294"/>
    <col min="2049" max="2049" width="18.6640625" style="294" customWidth="1"/>
    <col min="2050" max="2050" width="20.109375" style="294" customWidth="1"/>
    <col min="2051" max="2051" width="61.88671875" style="294" customWidth="1"/>
    <col min="2052" max="2052" width="93.6640625" style="294" customWidth="1"/>
    <col min="2053" max="2053" width="122.6640625" style="294" customWidth="1"/>
    <col min="2054" max="2054" width="13.88671875" style="294" customWidth="1"/>
    <col min="2055" max="2055" width="11" style="294" customWidth="1"/>
    <col min="2056" max="2056" width="12.44140625" style="294" customWidth="1"/>
    <col min="2057" max="2057" width="28.33203125" style="294" customWidth="1"/>
    <col min="2058" max="2058" width="23.33203125" style="294" customWidth="1"/>
    <col min="2059" max="2059" width="12.6640625" style="294" customWidth="1"/>
    <col min="2060" max="2060" width="11.33203125" style="294" customWidth="1"/>
    <col min="2061" max="2061" width="16.33203125" style="294" customWidth="1"/>
    <col min="2062" max="2062" width="30" style="294" customWidth="1"/>
    <col min="2063" max="2063" width="149.44140625" style="294" customWidth="1"/>
    <col min="2064" max="2304" width="9.109375" style="294"/>
    <col min="2305" max="2305" width="18.6640625" style="294" customWidth="1"/>
    <col min="2306" max="2306" width="20.109375" style="294" customWidth="1"/>
    <col min="2307" max="2307" width="61.88671875" style="294" customWidth="1"/>
    <col min="2308" max="2308" width="93.6640625" style="294" customWidth="1"/>
    <col min="2309" max="2309" width="122.6640625" style="294" customWidth="1"/>
    <col min="2310" max="2310" width="13.88671875" style="294" customWidth="1"/>
    <col min="2311" max="2311" width="11" style="294" customWidth="1"/>
    <col min="2312" max="2312" width="12.44140625" style="294" customWidth="1"/>
    <col min="2313" max="2313" width="28.33203125" style="294" customWidth="1"/>
    <col min="2314" max="2314" width="23.33203125" style="294" customWidth="1"/>
    <col min="2315" max="2315" width="12.6640625" style="294" customWidth="1"/>
    <col min="2316" max="2316" width="11.33203125" style="294" customWidth="1"/>
    <col min="2317" max="2317" width="16.33203125" style="294" customWidth="1"/>
    <col min="2318" max="2318" width="30" style="294" customWidth="1"/>
    <col min="2319" max="2319" width="149.44140625" style="294" customWidth="1"/>
    <col min="2320" max="2560" width="9.109375" style="294"/>
    <col min="2561" max="2561" width="18.6640625" style="294" customWidth="1"/>
    <col min="2562" max="2562" width="20.109375" style="294" customWidth="1"/>
    <col min="2563" max="2563" width="61.88671875" style="294" customWidth="1"/>
    <col min="2564" max="2564" width="93.6640625" style="294" customWidth="1"/>
    <col min="2565" max="2565" width="122.6640625" style="294" customWidth="1"/>
    <col min="2566" max="2566" width="13.88671875" style="294" customWidth="1"/>
    <col min="2567" max="2567" width="11" style="294" customWidth="1"/>
    <col min="2568" max="2568" width="12.44140625" style="294" customWidth="1"/>
    <col min="2569" max="2569" width="28.33203125" style="294" customWidth="1"/>
    <col min="2570" max="2570" width="23.33203125" style="294" customWidth="1"/>
    <col min="2571" max="2571" width="12.6640625" style="294" customWidth="1"/>
    <col min="2572" max="2572" width="11.33203125" style="294" customWidth="1"/>
    <col min="2573" max="2573" width="16.33203125" style="294" customWidth="1"/>
    <col min="2574" max="2574" width="30" style="294" customWidth="1"/>
    <col min="2575" max="2575" width="149.44140625" style="294" customWidth="1"/>
    <col min="2576" max="2816" width="9.109375" style="294"/>
    <col min="2817" max="2817" width="18.6640625" style="294" customWidth="1"/>
    <col min="2818" max="2818" width="20.109375" style="294" customWidth="1"/>
    <col min="2819" max="2819" width="61.88671875" style="294" customWidth="1"/>
    <col min="2820" max="2820" width="93.6640625" style="294" customWidth="1"/>
    <col min="2821" max="2821" width="122.6640625" style="294" customWidth="1"/>
    <col min="2822" max="2822" width="13.88671875" style="294" customWidth="1"/>
    <col min="2823" max="2823" width="11" style="294" customWidth="1"/>
    <col min="2824" max="2824" width="12.44140625" style="294" customWidth="1"/>
    <col min="2825" max="2825" width="28.33203125" style="294" customWidth="1"/>
    <col min="2826" max="2826" width="23.33203125" style="294" customWidth="1"/>
    <col min="2827" max="2827" width="12.6640625" style="294" customWidth="1"/>
    <col min="2828" max="2828" width="11.33203125" style="294" customWidth="1"/>
    <col min="2829" max="2829" width="16.33203125" style="294" customWidth="1"/>
    <col min="2830" max="2830" width="30" style="294" customWidth="1"/>
    <col min="2831" max="2831" width="149.44140625" style="294" customWidth="1"/>
    <col min="2832" max="3072" width="9.109375" style="294"/>
    <col min="3073" max="3073" width="18.6640625" style="294" customWidth="1"/>
    <col min="3074" max="3074" width="20.109375" style="294" customWidth="1"/>
    <col min="3075" max="3075" width="61.88671875" style="294" customWidth="1"/>
    <col min="3076" max="3076" width="93.6640625" style="294" customWidth="1"/>
    <col min="3077" max="3077" width="122.6640625" style="294" customWidth="1"/>
    <col min="3078" max="3078" width="13.88671875" style="294" customWidth="1"/>
    <col min="3079" max="3079" width="11" style="294" customWidth="1"/>
    <col min="3080" max="3080" width="12.44140625" style="294" customWidth="1"/>
    <col min="3081" max="3081" width="28.33203125" style="294" customWidth="1"/>
    <col min="3082" max="3082" width="23.33203125" style="294" customWidth="1"/>
    <col min="3083" max="3083" width="12.6640625" style="294" customWidth="1"/>
    <col min="3084" max="3084" width="11.33203125" style="294" customWidth="1"/>
    <col min="3085" max="3085" width="16.33203125" style="294" customWidth="1"/>
    <col min="3086" max="3086" width="30" style="294" customWidth="1"/>
    <col min="3087" max="3087" width="149.44140625" style="294" customWidth="1"/>
    <col min="3088" max="3328" width="9.109375" style="294"/>
    <col min="3329" max="3329" width="18.6640625" style="294" customWidth="1"/>
    <col min="3330" max="3330" width="20.109375" style="294" customWidth="1"/>
    <col min="3331" max="3331" width="61.88671875" style="294" customWidth="1"/>
    <col min="3332" max="3332" width="93.6640625" style="294" customWidth="1"/>
    <col min="3333" max="3333" width="122.6640625" style="294" customWidth="1"/>
    <col min="3334" max="3334" width="13.88671875" style="294" customWidth="1"/>
    <col min="3335" max="3335" width="11" style="294" customWidth="1"/>
    <col min="3336" max="3336" width="12.44140625" style="294" customWidth="1"/>
    <col min="3337" max="3337" width="28.33203125" style="294" customWidth="1"/>
    <col min="3338" max="3338" width="23.33203125" style="294" customWidth="1"/>
    <col min="3339" max="3339" width="12.6640625" style="294" customWidth="1"/>
    <col min="3340" max="3340" width="11.33203125" style="294" customWidth="1"/>
    <col min="3341" max="3341" width="16.33203125" style="294" customWidth="1"/>
    <col min="3342" max="3342" width="30" style="294" customWidth="1"/>
    <col min="3343" max="3343" width="149.44140625" style="294" customWidth="1"/>
    <col min="3344" max="3584" width="9.109375" style="294"/>
    <col min="3585" max="3585" width="18.6640625" style="294" customWidth="1"/>
    <col min="3586" max="3586" width="20.109375" style="294" customWidth="1"/>
    <col min="3587" max="3587" width="61.88671875" style="294" customWidth="1"/>
    <col min="3588" max="3588" width="93.6640625" style="294" customWidth="1"/>
    <col min="3589" max="3589" width="122.6640625" style="294" customWidth="1"/>
    <col min="3590" max="3590" width="13.88671875" style="294" customWidth="1"/>
    <col min="3591" max="3591" width="11" style="294" customWidth="1"/>
    <col min="3592" max="3592" width="12.44140625" style="294" customWidth="1"/>
    <col min="3593" max="3593" width="28.33203125" style="294" customWidth="1"/>
    <col min="3594" max="3594" width="23.33203125" style="294" customWidth="1"/>
    <col min="3595" max="3595" width="12.6640625" style="294" customWidth="1"/>
    <col min="3596" max="3596" width="11.33203125" style="294" customWidth="1"/>
    <col min="3597" max="3597" width="16.33203125" style="294" customWidth="1"/>
    <col min="3598" max="3598" width="30" style="294" customWidth="1"/>
    <col min="3599" max="3599" width="149.44140625" style="294" customWidth="1"/>
    <col min="3600" max="3840" width="9.109375" style="294"/>
    <col min="3841" max="3841" width="18.6640625" style="294" customWidth="1"/>
    <col min="3842" max="3842" width="20.109375" style="294" customWidth="1"/>
    <col min="3843" max="3843" width="61.88671875" style="294" customWidth="1"/>
    <col min="3844" max="3844" width="93.6640625" style="294" customWidth="1"/>
    <col min="3845" max="3845" width="122.6640625" style="294" customWidth="1"/>
    <col min="3846" max="3846" width="13.88671875" style="294" customWidth="1"/>
    <col min="3847" max="3847" width="11" style="294" customWidth="1"/>
    <col min="3848" max="3848" width="12.44140625" style="294" customWidth="1"/>
    <col min="3849" max="3849" width="28.33203125" style="294" customWidth="1"/>
    <col min="3850" max="3850" width="23.33203125" style="294" customWidth="1"/>
    <col min="3851" max="3851" width="12.6640625" style="294" customWidth="1"/>
    <col min="3852" max="3852" width="11.33203125" style="294" customWidth="1"/>
    <col min="3853" max="3853" width="16.33203125" style="294" customWidth="1"/>
    <col min="3854" max="3854" width="30" style="294" customWidth="1"/>
    <col min="3855" max="3855" width="149.44140625" style="294" customWidth="1"/>
    <col min="3856" max="4096" width="9.109375" style="294"/>
    <col min="4097" max="4097" width="18.6640625" style="294" customWidth="1"/>
    <col min="4098" max="4098" width="20.109375" style="294" customWidth="1"/>
    <col min="4099" max="4099" width="61.88671875" style="294" customWidth="1"/>
    <col min="4100" max="4100" width="93.6640625" style="294" customWidth="1"/>
    <col min="4101" max="4101" width="122.6640625" style="294" customWidth="1"/>
    <col min="4102" max="4102" width="13.88671875" style="294" customWidth="1"/>
    <col min="4103" max="4103" width="11" style="294" customWidth="1"/>
    <col min="4104" max="4104" width="12.44140625" style="294" customWidth="1"/>
    <col min="4105" max="4105" width="28.33203125" style="294" customWidth="1"/>
    <col min="4106" max="4106" width="23.33203125" style="294" customWidth="1"/>
    <col min="4107" max="4107" width="12.6640625" style="294" customWidth="1"/>
    <col min="4108" max="4108" width="11.33203125" style="294" customWidth="1"/>
    <col min="4109" max="4109" width="16.33203125" style="294" customWidth="1"/>
    <col min="4110" max="4110" width="30" style="294" customWidth="1"/>
    <col min="4111" max="4111" width="149.44140625" style="294" customWidth="1"/>
    <col min="4112" max="4352" width="9.109375" style="294"/>
    <col min="4353" max="4353" width="18.6640625" style="294" customWidth="1"/>
    <col min="4354" max="4354" width="20.109375" style="294" customWidth="1"/>
    <col min="4355" max="4355" width="61.88671875" style="294" customWidth="1"/>
    <col min="4356" max="4356" width="93.6640625" style="294" customWidth="1"/>
    <col min="4357" max="4357" width="122.6640625" style="294" customWidth="1"/>
    <col min="4358" max="4358" width="13.88671875" style="294" customWidth="1"/>
    <col min="4359" max="4359" width="11" style="294" customWidth="1"/>
    <col min="4360" max="4360" width="12.44140625" style="294" customWidth="1"/>
    <col min="4361" max="4361" width="28.33203125" style="294" customWidth="1"/>
    <col min="4362" max="4362" width="23.33203125" style="294" customWidth="1"/>
    <col min="4363" max="4363" width="12.6640625" style="294" customWidth="1"/>
    <col min="4364" max="4364" width="11.33203125" style="294" customWidth="1"/>
    <col min="4365" max="4365" width="16.33203125" style="294" customWidth="1"/>
    <col min="4366" max="4366" width="30" style="294" customWidth="1"/>
    <col min="4367" max="4367" width="149.44140625" style="294" customWidth="1"/>
    <col min="4368" max="4608" width="9.109375" style="294"/>
    <col min="4609" max="4609" width="18.6640625" style="294" customWidth="1"/>
    <col min="4610" max="4610" width="20.109375" style="294" customWidth="1"/>
    <col min="4611" max="4611" width="61.88671875" style="294" customWidth="1"/>
    <col min="4612" max="4612" width="93.6640625" style="294" customWidth="1"/>
    <col min="4613" max="4613" width="122.6640625" style="294" customWidth="1"/>
    <col min="4614" max="4614" width="13.88671875" style="294" customWidth="1"/>
    <col min="4615" max="4615" width="11" style="294" customWidth="1"/>
    <col min="4616" max="4616" width="12.44140625" style="294" customWidth="1"/>
    <col min="4617" max="4617" width="28.33203125" style="294" customWidth="1"/>
    <col min="4618" max="4618" width="23.33203125" style="294" customWidth="1"/>
    <col min="4619" max="4619" width="12.6640625" style="294" customWidth="1"/>
    <col min="4620" max="4620" width="11.33203125" style="294" customWidth="1"/>
    <col min="4621" max="4621" width="16.33203125" style="294" customWidth="1"/>
    <col min="4622" max="4622" width="30" style="294" customWidth="1"/>
    <col min="4623" max="4623" width="149.44140625" style="294" customWidth="1"/>
    <col min="4624" max="4864" width="9.109375" style="294"/>
    <col min="4865" max="4865" width="18.6640625" style="294" customWidth="1"/>
    <col min="4866" max="4866" width="20.109375" style="294" customWidth="1"/>
    <col min="4867" max="4867" width="61.88671875" style="294" customWidth="1"/>
    <col min="4868" max="4868" width="93.6640625" style="294" customWidth="1"/>
    <col min="4869" max="4869" width="122.6640625" style="294" customWidth="1"/>
    <col min="4870" max="4870" width="13.88671875" style="294" customWidth="1"/>
    <col min="4871" max="4871" width="11" style="294" customWidth="1"/>
    <col min="4872" max="4872" width="12.44140625" style="294" customWidth="1"/>
    <col min="4873" max="4873" width="28.33203125" style="294" customWidth="1"/>
    <col min="4874" max="4874" width="23.33203125" style="294" customWidth="1"/>
    <col min="4875" max="4875" width="12.6640625" style="294" customWidth="1"/>
    <col min="4876" max="4876" width="11.33203125" style="294" customWidth="1"/>
    <col min="4877" max="4877" width="16.33203125" style="294" customWidth="1"/>
    <col min="4878" max="4878" width="30" style="294" customWidth="1"/>
    <col min="4879" max="4879" width="149.44140625" style="294" customWidth="1"/>
    <col min="4880" max="5120" width="9.109375" style="294"/>
    <col min="5121" max="5121" width="18.6640625" style="294" customWidth="1"/>
    <col min="5122" max="5122" width="20.109375" style="294" customWidth="1"/>
    <col min="5123" max="5123" width="61.88671875" style="294" customWidth="1"/>
    <col min="5124" max="5124" width="93.6640625" style="294" customWidth="1"/>
    <col min="5125" max="5125" width="122.6640625" style="294" customWidth="1"/>
    <col min="5126" max="5126" width="13.88671875" style="294" customWidth="1"/>
    <col min="5127" max="5127" width="11" style="294" customWidth="1"/>
    <col min="5128" max="5128" width="12.44140625" style="294" customWidth="1"/>
    <col min="5129" max="5129" width="28.33203125" style="294" customWidth="1"/>
    <col min="5130" max="5130" width="23.33203125" style="294" customWidth="1"/>
    <col min="5131" max="5131" width="12.6640625" style="294" customWidth="1"/>
    <col min="5132" max="5132" width="11.33203125" style="294" customWidth="1"/>
    <col min="5133" max="5133" width="16.33203125" style="294" customWidth="1"/>
    <col min="5134" max="5134" width="30" style="294" customWidth="1"/>
    <col min="5135" max="5135" width="149.44140625" style="294" customWidth="1"/>
    <col min="5136" max="5376" width="9.109375" style="294"/>
    <col min="5377" max="5377" width="18.6640625" style="294" customWidth="1"/>
    <col min="5378" max="5378" width="20.109375" style="294" customWidth="1"/>
    <col min="5379" max="5379" width="61.88671875" style="294" customWidth="1"/>
    <col min="5380" max="5380" width="93.6640625" style="294" customWidth="1"/>
    <col min="5381" max="5381" width="122.6640625" style="294" customWidth="1"/>
    <col min="5382" max="5382" width="13.88671875" style="294" customWidth="1"/>
    <col min="5383" max="5383" width="11" style="294" customWidth="1"/>
    <col min="5384" max="5384" width="12.44140625" style="294" customWidth="1"/>
    <col min="5385" max="5385" width="28.33203125" style="294" customWidth="1"/>
    <col min="5386" max="5386" width="23.33203125" style="294" customWidth="1"/>
    <col min="5387" max="5387" width="12.6640625" style="294" customWidth="1"/>
    <col min="5388" max="5388" width="11.33203125" style="294" customWidth="1"/>
    <col min="5389" max="5389" width="16.33203125" style="294" customWidth="1"/>
    <col min="5390" max="5390" width="30" style="294" customWidth="1"/>
    <col min="5391" max="5391" width="149.44140625" style="294" customWidth="1"/>
    <col min="5392" max="5632" width="9.109375" style="294"/>
    <col min="5633" max="5633" width="18.6640625" style="294" customWidth="1"/>
    <col min="5634" max="5634" width="20.109375" style="294" customWidth="1"/>
    <col min="5635" max="5635" width="61.88671875" style="294" customWidth="1"/>
    <col min="5636" max="5636" width="93.6640625" style="294" customWidth="1"/>
    <col min="5637" max="5637" width="122.6640625" style="294" customWidth="1"/>
    <col min="5638" max="5638" width="13.88671875" style="294" customWidth="1"/>
    <col min="5639" max="5639" width="11" style="294" customWidth="1"/>
    <col min="5640" max="5640" width="12.44140625" style="294" customWidth="1"/>
    <col min="5641" max="5641" width="28.33203125" style="294" customWidth="1"/>
    <col min="5642" max="5642" width="23.33203125" style="294" customWidth="1"/>
    <col min="5643" max="5643" width="12.6640625" style="294" customWidth="1"/>
    <col min="5644" max="5644" width="11.33203125" style="294" customWidth="1"/>
    <col min="5645" max="5645" width="16.33203125" style="294" customWidth="1"/>
    <col min="5646" max="5646" width="30" style="294" customWidth="1"/>
    <col min="5647" max="5647" width="149.44140625" style="294" customWidth="1"/>
    <col min="5648" max="5888" width="9.109375" style="294"/>
    <col min="5889" max="5889" width="18.6640625" style="294" customWidth="1"/>
    <col min="5890" max="5890" width="20.109375" style="294" customWidth="1"/>
    <col min="5891" max="5891" width="61.88671875" style="294" customWidth="1"/>
    <col min="5892" max="5892" width="93.6640625" style="294" customWidth="1"/>
    <col min="5893" max="5893" width="122.6640625" style="294" customWidth="1"/>
    <col min="5894" max="5894" width="13.88671875" style="294" customWidth="1"/>
    <col min="5895" max="5895" width="11" style="294" customWidth="1"/>
    <col min="5896" max="5896" width="12.44140625" style="294" customWidth="1"/>
    <col min="5897" max="5897" width="28.33203125" style="294" customWidth="1"/>
    <col min="5898" max="5898" width="23.33203125" style="294" customWidth="1"/>
    <col min="5899" max="5899" width="12.6640625" style="294" customWidth="1"/>
    <col min="5900" max="5900" width="11.33203125" style="294" customWidth="1"/>
    <col min="5901" max="5901" width="16.33203125" style="294" customWidth="1"/>
    <col min="5902" max="5902" width="30" style="294" customWidth="1"/>
    <col min="5903" max="5903" width="149.44140625" style="294" customWidth="1"/>
    <col min="5904" max="6144" width="9.109375" style="294"/>
    <col min="6145" max="6145" width="18.6640625" style="294" customWidth="1"/>
    <col min="6146" max="6146" width="20.109375" style="294" customWidth="1"/>
    <col min="6147" max="6147" width="61.88671875" style="294" customWidth="1"/>
    <col min="6148" max="6148" width="93.6640625" style="294" customWidth="1"/>
    <col min="6149" max="6149" width="122.6640625" style="294" customWidth="1"/>
    <col min="6150" max="6150" width="13.88671875" style="294" customWidth="1"/>
    <col min="6151" max="6151" width="11" style="294" customWidth="1"/>
    <col min="6152" max="6152" width="12.44140625" style="294" customWidth="1"/>
    <col min="6153" max="6153" width="28.33203125" style="294" customWidth="1"/>
    <col min="6154" max="6154" width="23.33203125" style="294" customWidth="1"/>
    <col min="6155" max="6155" width="12.6640625" style="294" customWidth="1"/>
    <col min="6156" max="6156" width="11.33203125" style="294" customWidth="1"/>
    <col min="6157" max="6157" width="16.33203125" style="294" customWidth="1"/>
    <col min="6158" max="6158" width="30" style="294" customWidth="1"/>
    <col min="6159" max="6159" width="149.44140625" style="294" customWidth="1"/>
    <col min="6160" max="6400" width="9.109375" style="294"/>
    <col min="6401" max="6401" width="18.6640625" style="294" customWidth="1"/>
    <col min="6402" max="6402" width="20.109375" style="294" customWidth="1"/>
    <col min="6403" max="6403" width="61.88671875" style="294" customWidth="1"/>
    <col min="6404" max="6404" width="93.6640625" style="294" customWidth="1"/>
    <col min="6405" max="6405" width="122.6640625" style="294" customWidth="1"/>
    <col min="6406" max="6406" width="13.88671875" style="294" customWidth="1"/>
    <col min="6407" max="6407" width="11" style="294" customWidth="1"/>
    <col min="6408" max="6408" width="12.44140625" style="294" customWidth="1"/>
    <col min="6409" max="6409" width="28.33203125" style="294" customWidth="1"/>
    <col min="6410" max="6410" width="23.33203125" style="294" customWidth="1"/>
    <col min="6411" max="6411" width="12.6640625" style="294" customWidth="1"/>
    <col min="6412" max="6412" width="11.33203125" style="294" customWidth="1"/>
    <col min="6413" max="6413" width="16.33203125" style="294" customWidth="1"/>
    <col min="6414" max="6414" width="30" style="294" customWidth="1"/>
    <col min="6415" max="6415" width="149.44140625" style="294" customWidth="1"/>
    <col min="6416" max="6656" width="9.109375" style="294"/>
    <col min="6657" max="6657" width="18.6640625" style="294" customWidth="1"/>
    <col min="6658" max="6658" width="20.109375" style="294" customWidth="1"/>
    <col min="6659" max="6659" width="61.88671875" style="294" customWidth="1"/>
    <col min="6660" max="6660" width="93.6640625" style="294" customWidth="1"/>
    <col min="6661" max="6661" width="122.6640625" style="294" customWidth="1"/>
    <col min="6662" max="6662" width="13.88671875" style="294" customWidth="1"/>
    <col min="6663" max="6663" width="11" style="294" customWidth="1"/>
    <col min="6664" max="6664" width="12.44140625" style="294" customWidth="1"/>
    <col min="6665" max="6665" width="28.33203125" style="294" customWidth="1"/>
    <col min="6666" max="6666" width="23.33203125" style="294" customWidth="1"/>
    <col min="6667" max="6667" width="12.6640625" style="294" customWidth="1"/>
    <col min="6668" max="6668" width="11.33203125" style="294" customWidth="1"/>
    <col min="6669" max="6669" width="16.33203125" style="294" customWidth="1"/>
    <col min="6670" max="6670" width="30" style="294" customWidth="1"/>
    <col min="6671" max="6671" width="149.44140625" style="294" customWidth="1"/>
    <col min="6672" max="6912" width="9.109375" style="294"/>
    <col min="6913" max="6913" width="18.6640625" style="294" customWidth="1"/>
    <col min="6914" max="6914" width="20.109375" style="294" customWidth="1"/>
    <col min="6915" max="6915" width="61.88671875" style="294" customWidth="1"/>
    <col min="6916" max="6916" width="93.6640625" style="294" customWidth="1"/>
    <col min="6917" max="6917" width="122.6640625" style="294" customWidth="1"/>
    <col min="6918" max="6918" width="13.88671875" style="294" customWidth="1"/>
    <col min="6919" max="6919" width="11" style="294" customWidth="1"/>
    <col min="6920" max="6920" width="12.44140625" style="294" customWidth="1"/>
    <col min="6921" max="6921" width="28.33203125" style="294" customWidth="1"/>
    <col min="6922" max="6922" width="23.33203125" style="294" customWidth="1"/>
    <col min="6923" max="6923" width="12.6640625" style="294" customWidth="1"/>
    <col min="6924" max="6924" width="11.33203125" style="294" customWidth="1"/>
    <col min="6925" max="6925" width="16.33203125" style="294" customWidth="1"/>
    <col min="6926" max="6926" width="30" style="294" customWidth="1"/>
    <col min="6927" max="6927" width="149.44140625" style="294" customWidth="1"/>
    <col min="6928" max="7168" width="9.109375" style="294"/>
    <col min="7169" max="7169" width="18.6640625" style="294" customWidth="1"/>
    <col min="7170" max="7170" width="20.109375" style="294" customWidth="1"/>
    <col min="7171" max="7171" width="61.88671875" style="294" customWidth="1"/>
    <col min="7172" max="7172" width="93.6640625" style="294" customWidth="1"/>
    <col min="7173" max="7173" width="122.6640625" style="294" customWidth="1"/>
    <col min="7174" max="7174" width="13.88671875" style="294" customWidth="1"/>
    <col min="7175" max="7175" width="11" style="294" customWidth="1"/>
    <col min="7176" max="7176" width="12.44140625" style="294" customWidth="1"/>
    <col min="7177" max="7177" width="28.33203125" style="294" customWidth="1"/>
    <col min="7178" max="7178" width="23.33203125" style="294" customWidth="1"/>
    <col min="7179" max="7179" width="12.6640625" style="294" customWidth="1"/>
    <col min="7180" max="7180" width="11.33203125" style="294" customWidth="1"/>
    <col min="7181" max="7181" width="16.33203125" style="294" customWidth="1"/>
    <col min="7182" max="7182" width="30" style="294" customWidth="1"/>
    <col min="7183" max="7183" width="149.44140625" style="294" customWidth="1"/>
    <col min="7184" max="7424" width="9.109375" style="294"/>
    <col min="7425" max="7425" width="18.6640625" style="294" customWidth="1"/>
    <col min="7426" max="7426" width="20.109375" style="294" customWidth="1"/>
    <col min="7427" max="7427" width="61.88671875" style="294" customWidth="1"/>
    <col min="7428" max="7428" width="93.6640625" style="294" customWidth="1"/>
    <col min="7429" max="7429" width="122.6640625" style="294" customWidth="1"/>
    <col min="7430" max="7430" width="13.88671875" style="294" customWidth="1"/>
    <col min="7431" max="7431" width="11" style="294" customWidth="1"/>
    <col min="7432" max="7432" width="12.44140625" style="294" customWidth="1"/>
    <col min="7433" max="7433" width="28.33203125" style="294" customWidth="1"/>
    <col min="7434" max="7434" width="23.33203125" style="294" customWidth="1"/>
    <col min="7435" max="7435" width="12.6640625" style="294" customWidth="1"/>
    <col min="7436" max="7436" width="11.33203125" style="294" customWidth="1"/>
    <col min="7437" max="7437" width="16.33203125" style="294" customWidth="1"/>
    <col min="7438" max="7438" width="30" style="294" customWidth="1"/>
    <col min="7439" max="7439" width="149.44140625" style="294" customWidth="1"/>
    <col min="7440" max="7680" width="9.109375" style="294"/>
    <col min="7681" max="7681" width="18.6640625" style="294" customWidth="1"/>
    <col min="7682" max="7682" width="20.109375" style="294" customWidth="1"/>
    <col min="7683" max="7683" width="61.88671875" style="294" customWidth="1"/>
    <col min="7684" max="7684" width="93.6640625" style="294" customWidth="1"/>
    <col min="7685" max="7685" width="122.6640625" style="294" customWidth="1"/>
    <col min="7686" max="7686" width="13.88671875" style="294" customWidth="1"/>
    <col min="7687" max="7687" width="11" style="294" customWidth="1"/>
    <col min="7688" max="7688" width="12.44140625" style="294" customWidth="1"/>
    <col min="7689" max="7689" width="28.33203125" style="294" customWidth="1"/>
    <col min="7690" max="7690" width="23.33203125" style="294" customWidth="1"/>
    <col min="7691" max="7691" width="12.6640625" style="294" customWidth="1"/>
    <col min="7692" max="7692" width="11.33203125" style="294" customWidth="1"/>
    <col min="7693" max="7693" width="16.33203125" style="294" customWidth="1"/>
    <col min="7694" max="7694" width="30" style="294" customWidth="1"/>
    <col min="7695" max="7695" width="149.44140625" style="294" customWidth="1"/>
    <col min="7696" max="7936" width="9.109375" style="294"/>
    <col min="7937" max="7937" width="18.6640625" style="294" customWidth="1"/>
    <col min="7938" max="7938" width="20.109375" style="294" customWidth="1"/>
    <col min="7939" max="7939" width="61.88671875" style="294" customWidth="1"/>
    <col min="7940" max="7940" width="93.6640625" style="294" customWidth="1"/>
    <col min="7941" max="7941" width="122.6640625" style="294" customWidth="1"/>
    <col min="7942" max="7942" width="13.88671875" style="294" customWidth="1"/>
    <col min="7943" max="7943" width="11" style="294" customWidth="1"/>
    <col min="7944" max="7944" width="12.44140625" style="294" customWidth="1"/>
    <col min="7945" max="7945" width="28.33203125" style="294" customWidth="1"/>
    <col min="7946" max="7946" width="23.33203125" style="294" customWidth="1"/>
    <col min="7947" max="7947" width="12.6640625" style="294" customWidth="1"/>
    <col min="7948" max="7948" width="11.33203125" style="294" customWidth="1"/>
    <col min="7949" max="7949" width="16.33203125" style="294" customWidth="1"/>
    <col min="7950" max="7950" width="30" style="294" customWidth="1"/>
    <col min="7951" max="7951" width="149.44140625" style="294" customWidth="1"/>
    <col min="7952" max="8192" width="9.109375" style="294"/>
    <col min="8193" max="8193" width="18.6640625" style="294" customWidth="1"/>
    <col min="8194" max="8194" width="20.109375" style="294" customWidth="1"/>
    <col min="8195" max="8195" width="61.88671875" style="294" customWidth="1"/>
    <col min="8196" max="8196" width="93.6640625" style="294" customWidth="1"/>
    <col min="8197" max="8197" width="122.6640625" style="294" customWidth="1"/>
    <col min="8198" max="8198" width="13.88671875" style="294" customWidth="1"/>
    <col min="8199" max="8199" width="11" style="294" customWidth="1"/>
    <col min="8200" max="8200" width="12.44140625" style="294" customWidth="1"/>
    <col min="8201" max="8201" width="28.33203125" style="294" customWidth="1"/>
    <col min="8202" max="8202" width="23.33203125" style="294" customWidth="1"/>
    <col min="8203" max="8203" width="12.6640625" style="294" customWidth="1"/>
    <col min="8204" max="8204" width="11.33203125" style="294" customWidth="1"/>
    <col min="8205" max="8205" width="16.33203125" style="294" customWidth="1"/>
    <col min="8206" max="8206" width="30" style="294" customWidth="1"/>
    <col min="8207" max="8207" width="149.44140625" style="294" customWidth="1"/>
    <col min="8208" max="8448" width="9.109375" style="294"/>
    <col min="8449" max="8449" width="18.6640625" style="294" customWidth="1"/>
    <col min="8450" max="8450" width="20.109375" style="294" customWidth="1"/>
    <col min="8451" max="8451" width="61.88671875" style="294" customWidth="1"/>
    <col min="8452" max="8452" width="93.6640625" style="294" customWidth="1"/>
    <col min="8453" max="8453" width="122.6640625" style="294" customWidth="1"/>
    <col min="8454" max="8454" width="13.88671875" style="294" customWidth="1"/>
    <col min="8455" max="8455" width="11" style="294" customWidth="1"/>
    <col min="8456" max="8456" width="12.44140625" style="294" customWidth="1"/>
    <col min="8457" max="8457" width="28.33203125" style="294" customWidth="1"/>
    <col min="8458" max="8458" width="23.33203125" style="294" customWidth="1"/>
    <col min="8459" max="8459" width="12.6640625" style="294" customWidth="1"/>
    <col min="8460" max="8460" width="11.33203125" style="294" customWidth="1"/>
    <col min="8461" max="8461" width="16.33203125" style="294" customWidth="1"/>
    <col min="8462" max="8462" width="30" style="294" customWidth="1"/>
    <col min="8463" max="8463" width="149.44140625" style="294" customWidth="1"/>
    <col min="8464" max="8704" width="9.109375" style="294"/>
    <col min="8705" max="8705" width="18.6640625" style="294" customWidth="1"/>
    <col min="8706" max="8706" width="20.109375" style="294" customWidth="1"/>
    <col min="8707" max="8707" width="61.88671875" style="294" customWidth="1"/>
    <col min="8708" max="8708" width="93.6640625" style="294" customWidth="1"/>
    <col min="8709" max="8709" width="122.6640625" style="294" customWidth="1"/>
    <col min="8710" max="8710" width="13.88671875" style="294" customWidth="1"/>
    <col min="8711" max="8711" width="11" style="294" customWidth="1"/>
    <col min="8712" max="8712" width="12.44140625" style="294" customWidth="1"/>
    <col min="8713" max="8713" width="28.33203125" style="294" customWidth="1"/>
    <col min="8714" max="8714" width="23.33203125" style="294" customWidth="1"/>
    <col min="8715" max="8715" width="12.6640625" style="294" customWidth="1"/>
    <col min="8716" max="8716" width="11.33203125" style="294" customWidth="1"/>
    <col min="8717" max="8717" width="16.33203125" style="294" customWidth="1"/>
    <col min="8718" max="8718" width="30" style="294" customWidth="1"/>
    <col min="8719" max="8719" width="149.44140625" style="294" customWidth="1"/>
    <col min="8720" max="8960" width="9.109375" style="294"/>
    <col min="8961" max="8961" width="18.6640625" style="294" customWidth="1"/>
    <col min="8962" max="8962" width="20.109375" style="294" customWidth="1"/>
    <col min="8963" max="8963" width="61.88671875" style="294" customWidth="1"/>
    <col min="8964" max="8964" width="93.6640625" style="294" customWidth="1"/>
    <col min="8965" max="8965" width="122.6640625" style="294" customWidth="1"/>
    <col min="8966" max="8966" width="13.88671875" style="294" customWidth="1"/>
    <col min="8967" max="8967" width="11" style="294" customWidth="1"/>
    <col min="8968" max="8968" width="12.44140625" style="294" customWidth="1"/>
    <col min="8969" max="8969" width="28.33203125" style="294" customWidth="1"/>
    <col min="8970" max="8970" width="23.33203125" style="294" customWidth="1"/>
    <col min="8971" max="8971" width="12.6640625" style="294" customWidth="1"/>
    <col min="8972" max="8972" width="11.33203125" style="294" customWidth="1"/>
    <col min="8973" max="8973" width="16.33203125" style="294" customWidth="1"/>
    <col min="8974" max="8974" width="30" style="294" customWidth="1"/>
    <col min="8975" max="8975" width="149.44140625" style="294" customWidth="1"/>
    <col min="8976" max="9216" width="9.109375" style="294"/>
    <col min="9217" max="9217" width="18.6640625" style="294" customWidth="1"/>
    <col min="9218" max="9218" width="20.109375" style="294" customWidth="1"/>
    <col min="9219" max="9219" width="61.88671875" style="294" customWidth="1"/>
    <col min="9220" max="9220" width="93.6640625" style="294" customWidth="1"/>
    <col min="9221" max="9221" width="122.6640625" style="294" customWidth="1"/>
    <col min="9222" max="9222" width="13.88671875" style="294" customWidth="1"/>
    <col min="9223" max="9223" width="11" style="294" customWidth="1"/>
    <col min="9224" max="9224" width="12.44140625" style="294" customWidth="1"/>
    <col min="9225" max="9225" width="28.33203125" style="294" customWidth="1"/>
    <col min="9226" max="9226" width="23.33203125" style="294" customWidth="1"/>
    <col min="9227" max="9227" width="12.6640625" style="294" customWidth="1"/>
    <col min="9228" max="9228" width="11.33203125" style="294" customWidth="1"/>
    <col min="9229" max="9229" width="16.33203125" style="294" customWidth="1"/>
    <col min="9230" max="9230" width="30" style="294" customWidth="1"/>
    <col min="9231" max="9231" width="149.44140625" style="294" customWidth="1"/>
    <col min="9232" max="9472" width="9.109375" style="294"/>
    <col min="9473" max="9473" width="18.6640625" style="294" customWidth="1"/>
    <col min="9474" max="9474" width="20.109375" style="294" customWidth="1"/>
    <col min="9475" max="9475" width="61.88671875" style="294" customWidth="1"/>
    <col min="9476" max="9476" width="93.6640625" style="294" customWidth="1"/>
    <col min="9477" max="9477" width="122.6640625" style="294" customWidth="1"/>
    <col min="9478" max="9478" width="13.88671875" style="294" customWidth="1"/>
    <col min="9479" max="9479" width="11" style="294" customWidth="1"/>
    <col min="9480" max="9480" width="12.44140625" style="294" customWidth="1"/>
    <col min="9481" max="9481" width="28.33203125" style="294" customWidth="1"/>
    <col min="9482" max="9482" width="23.33203125" style="294" customWidth="1"/>
    <col min="9483" max="9483" width="12.6640625" style="294" customWidth="1"/>
    <col min="9484" max="9484" width="11.33203125" style="294" customWidth="1"/>
    <col min="9485" max="9485" width="16.33203125" style="294" customWidth="1"/>
    <col min="9486" max="9486" width="30" style="294" customWidth="1"/>
    <col min="9487" max="9487" width="149.44140625" style="294" customWidth="1"/>
    <col min="9488" max="9728" width="9.109375" style="294"/>
    <col min="9729" max="9729" width="18.6640625" style="294" customWidth="1"/>
    <col min="9730" max="9730" width="20.109375" style="294" customWidth="1"/>
    <col min="9731" max="9731" width="61.88671875" style="294" customWidth="1"/>
    <col min="9732" max="9732" width="93.6640625" style="294" customWidth="1"/>
    <col min="9733" max="9733" width="122.6640625" style="294" customWidth="1"/>
    <col min="9734" max="9734" width="13.88671875" style="294" customWidth="1"/>
    <col min="9735" max="9735" width="11" style="294" customWidth="1"/>
    <col min="9736" max="9736" width="12.44140625" style="294" customWidth="1"/>
    <col min="9737" max="9737" width="28.33203125" style="294" customWidth="1"/>
    <col min="9738" max="9738" width="23.33203125" style="294" customWidth="1"/>
    <col min="9739" max="9739" width="12.6640625" style="294" customWidth="1"/>
    <col min="9740" max="9740" width="11.33203125" style="294" customWidth="1"/>
    <col min="9741" max="9741" width="16.33203125" style="294" customWidth="1"/>
    <col min="9742" max="9742" width="30" style="294" customWidth="1"/>
    <col min="9743" max="9743" width="149.44140625" style="294" customWidth="1"/>
    <col min="9744" max="9984" width="9.109375" style="294"/>
    <col min="9985" max="9985" width="18.6640625" style="294" customWidth="1"/>
    <col min="9986" max="9986" width="20.109375" style="294" customWidth="1"/>
    <col min="9987" max="9987" width="61.88671875" style="294" customWidth="1"/>
    <col min="9988" max="9988" width="93.6640625" style="294" customWidth="1"/>
    <col min="9989" max="9989" width="122.6640625" style="294" customWidth="1"/>
    <col min="9990" max="9990" width="13.88671875" style="294" customWidth="1"/>
    <col min="9991" max="9991" width="11" style="294" customWidth="1"/>
    <col min="9992" max="9992" width="12.44140625" style="294" customWidth="1"/>
    <col min="9993" max="9993" width="28.33203125" style="294" customWidth="1"/>
    <col min="9994" max="9994" width="23.33203125" style="294" customWidth="1"/>
    <col min="9995" max="9995" width="12.6640625" style="294" customWidth="1"/>
    <col min="9996" max="9996" width="11.33203125" style="294" customWidth="1"/>
    <col min="9997" max="9997" width="16.33203125" style="294" customWidth="1"/>
    <col min="9998" max="9998" width="30" style="294" customWidth="1"/>
    <col min="9999" max="9999" width="149.44140625" style="294" customWidth="1"/>
    <col min="10000" max="10240" width="9.109375" style="294"/>
    <col min="10241" max="10241" width="18.6640625" style="294" customWidth="1"/>
    <col min="10242" max="10242" width="20.109375" style="294" customWidth="1"/>
    <col min="10243" max="10243" width="61.88671875" style="294" customWidth="1"/>
    <col min="10244" max="10244" width="93.6640625" style="294" customWidth="1"/>
    <col min="10245" max="10245" width="122.6640625" style="294" customWidth="1"/>
    <col min="10246" max="10246" width="13.88671875" style="294" customWidth="1"/>
    <col min="10247" max="10247" width="11" style="294" customWidth="1"/>
    <col min="10248" max="10248" width="12.44140625" style="294" customWidth="1"/>
    <col min="10249" max="10249" width="28.33203125" style="294" customWidth="1"/>
    <col min="10250" max="10250" width="23.33203125" style="294" customWidth="1"/>
    <col min="10251" max="10251" width="12.6640625" style="294" customWidth="1"/>
    <col min="10252" max="10252" width="11.33203125" style="294" customWidth="1"/>
    <col min="10253" max="10253" width="16.33203125" style="294" customWidth="1"/>
    <col min="10254" max="10254" width="30" style="294" customWidth="1"/>
    <col min="10255" max="10255" width="149.44140625" style="294" customWidth="1"/>
    <col min="10256" max="10496" width="9.109375" style="294"/>
    <col min="10497" max="10497" width="18.6640625" style="294" customWidth="1"/>
    <col min="10498" max="10498" width="20.109375" style="294" customWidth="1"/>
    <col min="10499" max="10499" width="61.88671875" style="294" customWidth="1"/>
    <col min="10500" max="10500" width="93.6640625" style="294" customWidth="1"/>
    <col min="10501" max="10501" width="122.6640625" style="294" customWidth="1"/>
    <col min="10502" max="10502" width="13.88671875" style="294" customWidth="1"/>
    <col min="10503" max="10503" width="11" style="294" customWidth="1"/>
    <col min="10504" max="10504" width="12.44140625" style="294" customWidth="1"/>
    <col min="10505" max="10505" width="28.33203125" style="294" customWidth="1"/>
    <col min="10506" max="10506" width="23.33203125" style="294" customWidth="1"/>
    <col min="10507" max="10507" width="12.6640625" style="294" customWidth="1"/>
    <col min="10508" max="10508" width="11.33203125" style="294" customWidth="1"/>
    <col min="10509" max="10509" width="16.33203125" style="294" customWidth="1"/>
    <col min="10510" max="10510" width="30" style="294" customWidth="1"/>
    <col min="10511" max="10511" width="149.44140625" style="294" customWidth="1"/>
    <col min="10512" max="10752" width="9.109375" style="294"/>
    <col min="10753" max="10753" width="18.6640625" style="294" customWidth="1"/>
    <col min="10754" max="10754" width="20.109375" style="294" customWidth="1"/>
    <col min="10755" max="10755" width="61.88671875" style="294" customWidth="1"/>
    <col min="10756" max="10756" width="93.6640625" style="294" customWidth="1"/>
    <col min="10757" max="10757" width="122.6640625" style="294" customWidth="1"/>
    <col min="10758" max="10758" width="13.88671875" style="294" customWidth="1"/>
    <col min="10759" max="10759" width="11" style="294" customWidth="1"/>
    <col min="10760" max="10760" width="12.44140625" style="294" customWidth="1"/>
    <col min="10761" max="10761" width="28.33203125" style="294" customWidth="1"/>
    <col min="10762" max="10762" width="23.33203125" style="294" customWidth="1"/>
    <col min="10763" max="10763" width="12.6640625" style="294" customWidth="1"/>
    <col min="10764" max="10764" width="11.33203125" style="294" customWidth="1"/>
    <col min="10765" max="10765" width="16.33203125" style="294" customWidth="1"/>
    <col min="10766" max="10766" width="30" style="294" customWidth="1"/>
    <col min="10767" max="10767" width="149.44140625" style="294" customWidth="1"/>
    <col min="10768" max="11008" width="9.109375" style="294"/>
    <col min="11009" max="11009" width="18.6640625" style="294" customWidth="1"/>
    <col min="11010" max="11010" width="20.109375" style="294" customWidth="1"/>
    <col min="11011" max="11011" width="61.88671875" style="294" customWidth="1"/>
    <col min="11012" max="11012" width="93.6640625" style="294" customWidth="1"/>
    <col min="11013" max="11013" width="122.6640625" style="294" customWidth="1"/>
    <col min="11014" max="11014" width="13.88671875" style="294" customWidth="1"/>
    <col min="11015" max="11015" width="11" style="294" customWidth="1"/>
    <col min="11016" max="11016" width="12.44140625" style="294" customWidth="1"/>
    <col min="11017" max="11017" width="28.33203125" style="294" customWidth="1"/>
    <col min="11018" max="11018" width="23.33203125" style="294" customWidth="1"/>
    <col min="11019" max="11019" width="12.6640625" style="294" customWidth="1"/>
    <col min="11020" max="11020" width="11.33203125" style="294" customWidth="1"/>
    <col min="11021" max="11021" width="16.33203125" style="294" customWidth="1"/>
    <col min="11022" max="11022" width="30" style="294" customWidth="1"/>
    <col min="11023" max="11023" width="149.44140625" style="294" customWidth="1"/>
    <col min="11024" max="11264" width="9.109375" style="294"/>
    <col min="11265" max="11265" width="18.6640625" style="294" customWidth="1"/>
    <col min="11266" max="11266" width="20.109375" style="294" customWidth="1"/>
    <col min="11267" max="11267" width="61.88671875" style="294" customWidth="1"/>
    <col min="11268" max="11268" width="93.6640625" style="294" customWidth="1"/>
    <col min="11269" max="11269" width="122.6640625" style="294" customWidth="1"/>
    <col min="11270" max="11270" width="13.88671875" style="294" customWidth="1"/>
    <col min="11271" max="11271" width="11" style="294" customWidth="1"/>
    <col min="11272" max="11272" width="12.44140625" style="294" customWidth="1"/>
    <col min="11273" max="11273" width="28.33203125" style="294" customWidth="1"/>
    <col min="11274" max="11274" width="23.33203125" style="294" customWidth="1"/>
    <col min="11275" max="11275" width="12.6640625" style="294" customWidth="1"/>
    <col min="11276" max="11276" width="11.33203125" style="294" customWidth="1"/>
    <col min="11277" max="11277" width="16.33203125" style="294" customWidth="1"/>
    <col min="11278" max="11278" width="30" style="294" customWidth="1"/>
    <col min="11279" max="11279" width="149.44140625" style="294" customWidth="1"/>
    <col min="11280" max="11520" width="9.109375" style="294"/>
    <col min="11521" max="11521" width="18.6640625" style="294" customWidth="1"/>
    <col min="11522" max="11522" width="20.109375" style="294" customWidth="1"/>
    <col min="11523" max="11523" width="61.88671875" style="294" customWidth="1"/>
    <col min="11524" max="11524" width="93.6640625" style="294" customWidth="1"/>
    <col min="11525" max="11525" width="122.6640625" style="294" customWidth="1"/>
    <col min="11526" max="11526" width="13.88671875" style="294" customWidth="1"/>
    <col min="11527" max="11527" width="11" style="294" customWidth="1"/>
    <col min="11528" max="11528" width="12.44140625" style="294" customWidth="1"/>
    <col min="11529" max="11529" width="28.33203125" style="294" customWidth="1"/>
    <col min="11530" max="11530" width="23.33203125" style="294" customWidth="1"/>
    <col min="11531" max="11531" width="12.6640625" style="294" customWidth="1"/>
    <col min="11532" max="11532" width="11.33203125" style="294" customWidth="1"/>
    <col min="11533" max="11533" width="16.33203125" style="294" customWidth="1"/>
    <col min="11534" max="11534" width="30" style="294" customWidth="1"/>
    <col min="11535" max="11535" width="149.44140625" style="294" customWidth="1"/>
    <col min="11536" max="11776" width="9.109375" style="294"/>
    <col min="11777" max="11777" width="18.6640625" style="294" customWidth="1"/>
    <col min="11778" max="11778" width="20.109375" style="294" customWidth="1"/>
    <col min="11779" max="11779" width="61.88671875" style="294" customWidth="1"/>
    <col min="11780" max="11780" width="93.6640625" style="294" customWidth="1"/>
    <col min="11781" max="11781" width="122.6640625" style="294" customWidth="1"/>
    <col min="11782" max="11782" width="13.88671875" style="294" customWidth="1"/>
    <col min="11783" max="11783" width="11" style="294" customWidth="1"/>
    <col min="11784" max="11784" width="12.44140625" style="294" customWidth="1"/>
    <col min="11785" max="11785" width="28.33203125" style="294" customWidth="1"/>
    <col min="11786" max="11786" width="23.33203125" style="294" customWidth="1"/>
    <col min="11787" max="11787" width="12.6640625" style="294" customWidth="1"/>
    <col min="11788" max="11788" width="11.33203125" style="294" customWidth="1"/>
    <col min="11789" max="11789" width="16.33203125" style="294" customWidth="1"/>
    <col min="11790" max="11790" width="30" style="294" customWidth="1"/>
    <col min="11791" max="11791" width="149.44140625" style="294" customWidth="1"/>
    <col min="11792" max="12032" width="9.109375" style="294"/>
    <col min="12033" max="12033" width="18.6640625" style="294" customWidth="1"/>
    <col min="12034" max="12034" width="20.109375" style="294" customWidth="1"/>
    <col min="12035" max="12035" width="61.88671875" style="294" customWidth="1"/>
    <col min="12036" max="12036" width="93.6640625" style="294" customWidth="1"/>
    <col min="12037" max="12037" width="122.6640625" style="294" customWidth="1"/>
    <col min="12038" max="12038" width="13.88671875" style="294" customWidth="1"/>
    <col min="12039" max="12039" width="11" style="294" customWidth="1"/>
    <col min="12040" max="12040" width="12.44140625" style="294" customWidth="1"/>
    <col min="12041" max="12041" width="28.33203125" style="294" customWidth="1"/>
    <col min="12042" max="12042" width="23.33203125" style="294" customWidth="1"/>
    <col min="12043" max="12043" width="12.6640625" style="294" customWidth="1"/>
    <col min="12044" max="12044" width="11.33203125" style="294" customWidth="1"/>
    <col min="12045" max="12045" width="16.33203125" style="294" customWidth="1"/>
    <col min="12046" max="12046" width="30" style="294" customWidth="1"/>
    <col min="12047" max="12047" width="149.44140625" style="294" customWidth="1"/>
    <col min="12048" max="12288" width="9.109375" style="294"/>
    <col min="12289" max="12289" width="18.6640625" style="294" customWidth="1"/>
    <col min="12290" max="12290" width="20.109375" style="294" customWidth="1"/>
    <col min="12291" max="12291" width="61.88671875" style="294" customWidth="1"/>
    <col min="12292" max="12292" width="93.6640625" style="294" customWidth="1"/>
    <col min="12293" max="12293" width="122.6640625" style="294" customWidth="1"/>
    <col min="12294" max="12294" width="13.88671875" style="294" customWidth="1"/>
    <col min="12295" max="12295" width="11" style="294" customWidth="1"/>
    <col min="12296" max="12296" width="12.44140625" style="294" customWidth="1"/>
    <col min="12297" max="12297" width="28.33203125" style="294" customWidth="1"/>
    <col min="12298" max="12298" width="23.33203125" style="294" customWidth="1"/>
    <col min="12299" max="12299" width="12.6640625" style="294" customWidth="1"/>
    <col min="12300" max="12300" width="11.33203125" style="294" customWidth="1"/>
    <col min="12301" max="12301" width="16.33203125" style="294" customWidth="1"/>
    <col min="12302" max="12302" width="30" style="294" customWidth="1"/>
    <col min="12303" max="12303" width="149.44140625" style="294" customWidth="1"/>
    <col min="12304" max="12544" width="9.109375" style="294"/>
    <col min="12545" max="12545" width="18.6640625" style="294" customWidth="1"/>
    <col min="12546" max="12546" width="20.109375" style="294" customWidth="1"/>
    <col min="12547" max="12547" width="61.88671875" style="294" customWidth="1"/>
    <col min="12548" max="12548" width="93.6640625" style="294" customWidth="1"/>
    <col min="12549" max="12549" width="122.6640625" style="294" customWidth="1"/>
    <col min="12550" max="12550" width="13.88671875" style="294" customWidth="1"/>
    <col min="12551" max="12551" width="11" style="294" customWidth="1"/>
    <col min="12552" max="12552" width="12.44140625" style="294" customWidth="1"/>
    <col min="12553" max="12553" width="28.33203125" style="294" customWidth="1"/>
    <col min="12554" max="12554" width="23.33203125" style="294" customWidth="1"/>
    <col min="12555" max="12555" width="12.6640625" style="294" customWidth="1"/>
    <col min="12556" max="12556" width="11.33203125" style="294" customWidth="1"/>
    <col min="12557" max="12557" width="16.33203125" style="294" customWidth="1"/>
    <col min="12558" max="12558" width="30" style="294" customWidth="1"/>
    <col min="12559" max="12559" width="149.44140625" style="294" customWidth="1"/>
    <col min="12560" max="12800" width="9.109375" style="294"/>
    <col min="12801" max="12801" width="18.6640625" style="294" customWidth="1"/>
    <col min="12802" max="12802" width="20.109375" style="294" customWidth="1"/>
    <col min="12803" max="12803" width="61.88671875" style="294" customWidth="1"/>
    <col min="12804" max="12804" width="93.6640625" style="294" customWidth="1"/>
    <col min="12805" max="12805" width="122.6640625" style="294" customWidth="1"/>
    <col min="12806" max="12806" width="13.88671875" style="294" customWidth="1"/>
    <col min="12807" max="12807" width="11" style="294" customWidth="1"/>
    <col min="12808" max="12808" width="12.44140625" style="294" customWidth="1"/>
    <col min="12809" max="12809" width="28.33203125" style="294" customWidth="1"/>
    <col min="12810" max="12810" width="23.33203125" style="294" customWidth="1"/>
    <col min="12811" max="12811" width="12.6640625" style="294" customWidth="1"/>
    <col min="12812" max="12812" width="11.33203125" style="294" customWidth="1"/>
    <col min="12813" max="12813" width="16.33203125" style="294" customWidth="1"/>
    <col min="12814" max="12814" width="30" style="294" customWidth="1"/>
    <col min="12815" max="12815" width="149.44140625" style="294" customWidth="1"/>
    <col min="12816" max="13056" width="9.109375" style="294"/>
    <col min="13057" max="13057" width="18.6640625" style="294" customWidth="1"/>
    <col min="13058" max="13058" width="20.109375" style="294" customWidth="1"/>
    <col min="13059" max="13059" width="61.88671875" style="294" customWidth="1"/>
    <col min="13060" max="13060" width="93.6640625" style="294" customWidth="1"/>
    <col min="13061" max="13061" width="122.6640625" style="294" customWidth="1"/>
    <col min="13062" max="13062" width="13.88671875" style="294" customWidth="1"/>
    <col min="13063" max="13063" width="11" style="294" customWidth="1"/>
    <col min="13064" max="13064" width="12.44140625" style="294" customWidth="1"/>
    <col min="13065" max="13065" width="28.33203125" style="294" customWidth="1"/>
    <col min="13066" max="13066" width="23.33203125" style="294" customWidth="1"/>
    <col min="13067" max="13067" width="12.6640625" style="294" customWidth="1"/>
    <col min="13068" max="13068" width="11.33203125" style="294" customWidth="1"/>
    <col min="13069" max="13069" width="16.33203125" style="294" customWidth="1"/>
    <col min="13070" max="13070" width="30" style="294" customWidth="1"/>
    <col min="13071" max="13071" width="149.44140625" style="294" customWidth="1"/>
    <col min="13072" max="13312" width="9.109375" style="294"/>
    <col min="13313" max="13313" width="18.6640625" style="294" customWidth="1"/>
    <col min="13314" max="13314" width="20.109375" style="294" customWidth="1"/>
    <col min="13315" max="13315" width="61.88671875" style="294" customWidth="1"/>
    <col min="13316" max="13316" width="93.6640625" style="294" customWidth="1"/>
    <col min="13317" max="13317" width="122.6640625" style="294" customWidth="1"/>
    <col min="13318" max="13318" width="13.88671875" style="294" customWidth="1"/>
    <col min="13319" max="13319" width="11" style="294" customWidth="1"/>
    <col min="13320" max="13320" width="12.44140625" style="294" customWidth="1"/>
    <col min="13321" max="13321" width="28.33203125" style="294" customWidth="1"/>
    <col min="13322" max="13322" width="23.33203125" style="294" customWidth="1"/>
    <col min="13323" max="13323" width="12.6640625" style="294" customWidth="1"/>
    <col min="13324" max="13324" width="11.33203125" style="294" customWidth="1"/>
    <col min="13325" max="13325" width="16.33203125" style="294" customWidth="1"/>
    <col min="13326" max="13326" width="30" style="294" customWidth="1"/>
    <col min="13327" max="13327" width="149.44140625" style="294" customWidth="1"/>
    <col min="13328" max="13568" width="9.109375" style="294"/>
    <col min="13569" max="13569" width="18.6640625" style="294" customWidth="1"/>
    <col min="13570" max="13570" width="20.109375" style="294" customWidth="1"/>
    <col min="13571" max="13571" width="61.88671875" style="294" customWidth="1"/>
    <col min="13572" max="13572" width="93.6640625" style="294" customWidth="1"/>
    <col min="13573" max="13573" width="122.6640625" style="294" customWidth="1"/>
    <col min="13574" max="13574" width="13.88671875" style="294" customWidth="1"/>
    <col min="13575" max="13575" width="11" style="294" customWidth="1"/>
    <col min="13576" max="13576" width="12.44140625" style="294" customWidth="1"/>
    <col min="13577" max="13577" width="28.33203125" style="294" customWidth="1"/>
    <col min="13578" max="13578" width="23.33203125" style="294" customWidth="1"/>
    <col min="13579" max="13579" width="12.6640625" style="294" customWidth="1"/>
    <col min="13580" max="13580" width="11.33203125" style="294" customWidth="1"/>
    <col min="13581" max="13581" width="16.33203125" style="294" customWidth="1"/>
    <col min="13582" max="13582" width="30" style="294" customWidth="1"/>
    <col min="13583" max="13583" width="149.44140625" style="294" customWidth="1"/>
    <col min="13584" max="13824" width="9.109375" style="294"/>
    <col min="13825" max="13825" width="18.6640625" style="294" customWidth="1"/>
    <col min="13826" max="13826" width="20.109375" style="294" customWidth="1"/>
    <col min="13827" max="13827" width="61.88671875" style="294" customWidth="1"/>
    <col min="13828" max="13828" width="93.6640625" style="294" customWidth="1"/>
    <col min="13829" max="13829" width="122.6640625" style="294" customWidth="1"/>
    <col min="13830" max="13830" width="13.88671875" style="294" customWidth="1"/>
    <col min="13831" max="13831" width="11" style="294" customWidth="1"/>
    <col min="13832" max="13832" width="12.44140625" style="294" customWidth="1"/>
    <col min="13833" max="13833" width="28.33203125" style="294" customWidth="1"/>
    <col min="13834" max="13834" width="23.33203125" style="294" customWidth="1"/>
    <col min="13835" max="13835" width="12.6640625" style="294" customWidth="1"/>
    <col min="13836" max="13836" width="11.33203125" style="294" customWidth="1"/>
    <col min="13837" max="13837" width="16.33203125" style="294" customWidth="1"/>
    <col min="13838" max="13838" width="30" style="294" customWidth="1"/>
    <col min="13839" max="13839" width="149.44140625" style="294" customWidth="1"/>
    <col min="13840" max="14080" width="9.109375" style="294"/>
    <col min="14081" max="14081" width="18.6640625" style="294" customWidth="1"/>
    <col min="14082" max="14082" width="20.109375" style="294" customWidth="1"/>
    <col min="14083" max="14083" width="61.88671875" style="294" customWidth="1"/>
    <col min="14084" max="14084" width="93.6640625" style="294" customWidth="1"/>
    <col min="14085" max="14085" width="122.6640625" style="294" customWidth="1"/>
    <col min="14086" max="14086" width="13.88671875" style="294" customWidth="1"/>
    <col min="14087" max="14087" width="11" style="294" customWidth="1"/>
    <col min="14088" max="14088" width="12.44140625" style="294" customWidth="1"/>
    <col min="14089" max="14089" width="28.33203125" style="294" customWidth="1"/>
    <col min="14090" max="14090" width="23.33203125" style="294" customWidth="1"/>
    <col min="14091" max="14091" width="12.6640625" style="294" customWidth="1"/>
    <col min="14092" max="14092" width="11.33203125" style="294" customWidth="1"/>
    <col min="14093" max="14093" width="16.33203125" style="294" customWidth="1"/>
    <col min="14094" max="14094" width="30" style="294" customWidth="1"/>
    <col min="14095" max="14095" width="149.44140625" style="294" customWidth="1"/>
    <col min="14096" max="14336" width="9.109375" style="294"/>
    <col min="14337" max="14337" width="18.6640625" style="294" customWidth="1"/>
    <col min="14338" max="14338" width="20.109375" style="294" customWidth="1"/>
    <col min="14339" max="14339" width="61.88671875" style="294" customWidth="1"/>
    <col min="14340" max="14340" width="93.6640625" style="294" customWidth="1"/>
    <col min="14341" max="14341" width="122.6640625" style="294" customWidth="1"/>
    <col min="14342" max="14342" width="13.88671875" style="294" customWidth="1"/>
    <col min="14343" max="14343" width="11" style="294" customWidth="1"/>
    <col min="14344" max="14344" width="12.44140625" style="294" customWidth="1"/>
    <col min="14345" max="14345" width="28.33203125" style="294" customWidth="1"/>
    <col min="14346" max="14346" width="23.33203125" style="294" customWidth="1"/>
    <col min="14347" max="14347" width="12.6640625" style="294" customWidth="1"/>
    <col min="14348" max="14348" width="11.33203125" style="294" customWidth="1"/>
    <col min="14349" max="14349" width="16.33203125" style="294" customWidth="1"/>
    <col min="14350" max="14350" width="30" style="294" customWidth="1"/>
    <col min="14351" max="14351" width="149.44140625" style="294" customWidth="1"/>
    <col min="14352" max="14592" width="9.109375" style="294"/>
    <col min="14593" max="14593" width="18.6640625" style="294" customWidth="1"/>
    <col min="14594" max="14594" width="20.109375" style="294" customWidth="1"/>
    <col min="14595" max="14595" width="61.88671875" style="294" customWidth="1"/>
    <col min="14596" max="14596" width="93.6640625" style="294" customWidth="1"/>
    <col min="14597" max="14597" width="122.6640625" style="294" customWidth="1"/>
    <col min="14598" max="14598" width="13.88671875" style="294" customWidth="1"/>
    <col min="14599" max="14599" width="11" style="294" customWidth="1"/>
    <col min="14600" max="14600" width="12.44140625" style="294" customWidth="1"/>
    <col min="14601" max="14601" width="28.33203125" style="294" customWidth="1"/>
    <col min="14602" max="14602" width="23.33203125" style="294" customWidth="1"/>
    <col min="14603" max="14603" width="12.6640625" style="294" customWidth="1"/>
    <col min="14604" max="14604" width="11.33203125" style="294" customWidth="1"/>
    <col min="14605" max="14605" width="16.33203125" style="294" customWidth="1"/>
    <col min="14606" max="14606" width="30" style="294" customWidth="1"/>
    <col min="14607" max="14607" width="149.44140625" style="294" customWidth="1"/>
    <col min="14608" max="14848" width="9.109375" style="294"/>
    <col min="14849" max="14849" width="18.6640625" style="294" customWidth="1"/>
    <col min="14850" max="14850" width="20.109375" style="294" customWidth="1"/>
    <col min="14851" max="14851" width="61.88671875" style="294" customWidth="1"/>
    <col min="14852" max="14852" width="93.6640625" style="294" customWidth="1"/>
    <col min="14853" max="14853" width="122.6640625" style="294" customWidth="1"/>
    <col min="14854" max="14854" width="13.88671875" style="294" customWidth="1"/>
    <col min="14855" max="14855" width="11" style="294" customWidth="1"/>
    <col min="14856" max="14856" width="12.44140625" style="294" customWidth="1"/>
    <col min="14857" max="14857" width="28.33203125" style="294" customWidth="1"/>
    <col min="14858" max="14858" width="23.33203125" style="294" customWidth="1"/>
    <col min="14859" max="14859" width="12.6640625" style="294" customWidth="1"/>
    <col min="14860" max="14860" width="11.33203125" style="294" customWidth="1"/>
    <col min="14861" max="14861" width="16.33203125" style="294" customWidth="1"/>
    <col min="14862" max="14862" width="30" style="294" customWidth="1"/>
    <col min="14863" max="14863" width="149.44140625" style="294" customWidth="1"/>
    <col min="14864" max="15104" width="9.109375" style="294"/>
    <col min="15105" max="15105" width="18.6640625" style="294" customWidth="1"/>
    <col min="15106" max="15106" width="20.109375" style="294" customWidth="1"/>
    <col min="15107" max="15107" width="61.88671875" style="294" customWidth="1"/>
    <col min="15108" max="15108" width="93.6640625" style="294" customWidth="1"/>
    <col min="15109" max="15109" width="122.6640625" style="294" customWidth="1"/>
    <col min="15110" max="15110" width="13.88671875" style="294" customWidth="1"/>
    <col min="15111" max="15111" width="11" style="294" customWidth="1"/>
    <col min="15112" max="15112" width="12.44140625" style="294" customWidth="1"/>
    <col min="15113" max="15113" width="28.33203125" style="294" customWidth="1"/>
    <col min="15114" max="15114" width="23.33203125" style="294" customWidth="1"/>
    <col min="15115" max="15115" width="12.6640625" style="294" customWidth="1"/>
    <col min="15116" max="15116" width="11.33203125" style="294" customWidth="1"/>
    <col min="15117" max="15117" width="16.33203125" style="294" customWidth="1"/>
    <col min="15118" max="15118" width="30" style="294" customWidth="1"/>
    <col min="15119" max="15119" width="149.44140625" style="294" customWidth="1"/>
    <col min="15120" max="15360" width="9.109375" style="294"/>
    <col min="15361" max="15361" width="18.6640625" style="294" customWidth="1"/>
    <col min="15362" max="15362" width="20.109375" style="294" customWidth="1"/>
    <col min="15363" max="15363" width="61.88671875" style="294" customWidth="1"/>
    <col min="15364" max="15364" width="93.6640625" style="294" customWidth="1"/>
    <col min="15365" max="15365" width="122.6640625" style="294" customWidth="1"/>
    <col min="15366" max="15366" width="13.88671875" style="294" customWidth="1"/>
    <col min="15367" max="15367" width="11" style="294" customWidth="1"/>
    <col min="15368" max="15368" width="12.44140625" style="294" customWidth="1"/>
    <col min="15369" max="15369" width="28.33203125" style="294" customWidth="1"/>
    <col min="15370" max="15370" width="23.33203125" style="294" customWidth="1"/>
    <col min="15371" max="15371" width="12.6640625" style="294" customWidth="1"/>
    <col min="15372" max="15372" width="11.33203125" style="294" customWidth="1"/>
    <col min="15373" max="15373" width="16.33203125" style="294" customWidth="1"/>
    <col min="15374" max="15374" width="30" style="294" customWidth="1"/>
    <col min="15375" max="15375" width="149.44140625" style="294" customWidth="1"/>
    <col min="15376" max="15616" width="9.109375" style="294"/>
    <col min="15617" max="15617" width="18.6640625" style="294" customWidth="1"/>
    <col min="15618" max="15618" width="20.109375" style="294" customWidth="1"/>
    <col min="15619" max="15619" width="61.88671875" style="294" customWidth="1"/>
    <col min="15620" max="15620" width="93.6640625" style="294" customWidth="1"/>
    <col min="15621" max="15621" width="122.6640625" style="294" customWidth="1"/>
    <col min="15622" max="15622" width="13.88671875" style="294" customWidth="1"/>
    <col min="15623" max="15623" width="11" style="294" customWidth="1"/>
    <col min="15624" max="15624" width="12.44140625" style="294" customWidth="1"/>
    <col min="15625" max="15625" width="28.33203125" style="294" customWidth="1"/>
    <col min="15626" max="15626" width="23.33203125" style="294" customWidth="1"/>
    <col min="15627" max="15627" width="12.6640625" style="294" customWidth="1"/>
    <col min="15628" max="15628" width="11.33203125" style="294" customWidth="1"/>
    <col min="15629" max="15629" width="16.33203125" style="294" customWidth="1"/>
    <col min="15630" max="15630" width="30" style="294" customWidth="1"/>
    <col min="15631" max="15631" width="149.44140625" style="294" customWidth="1"/>
    <col min="15632" max="15872" width="9.109375" style="294"/>
    <col min="15873" max="15873" width="18.6640625" style="294" customWidth="1"/>
    <col min="15874" max="15874" width="20.109375" style="294" customWidth="1"/>
    <col min="15875" max="15875" width="61.88671875" style="294" customWidth="1"/>
    <col min="15876" max="15876" width="93.6640625" style="294" customWidth="1"/>
    <col min="15877" max="15877" width="122.6640625" style="294" customWidth="1"/>
    <col min="15878" max="15878" width="13.88671875" style="294" customWidth="1"/>
    <col min="15879" max="15879" width="11" style="294" customWidth="1"/>
    <col min="15880" max="15880" width="12.44140625" style="294" customWidth="1"/>
    <col min="15881" max="15881" width="28.33203125" style="294" customWidth="1"/>
    <col min="15882" max="15882" width="23.33203125" style="294" customWidth="1"/>
    <col min="15883" max="15883" width="12.6640625" style="294" customWidth="1"/>
    <col min="15884" max="15884" width="11.33203125" style="294" customWidth="1"/>
    <col min="15885" max="15885" width="16.33203125" style="294" customWidth="1"/>
    <col min="15886" max="15886" width="30" style="294" customWidth="1"/>
    <col min="15887" max="15887" width="149.44140625" style="294" customWidth="1"/>
    <col min="15888" max="16128" width="9.109375" style="294"/>
    <col min="16129" max="16129" width="18.6640625" style="294" customWidth="1"/>
    <col min="16130" max="16130" width="20.109375" style="294" customWidth="1"/>
    <col min="16131" max="16131" width="61.88671875" style="294" customWidth="1"/>
    <col min="16132" max="16132" width="93.6640625" style="294" customWidth="1"/>
    <col min="16133" max="16133" width="122.6640625" style="294" customWidth="1"/>
    <col min="16134" max="16134" width="13.88671875" style="294" customWidth="1"/>
    <col min="16135" max="16135" width="11" style="294" customWidth="1"/>
    <col min="16136" max="16136" width="12.44140625" style="294" customWidth="1"/>
    <col min="16137" max="16137" width="28.33203125" style="294" customWidth="1"/>
    <col min="16138" max="16138" width="23.33203125" style="294" customWidth="1"/>
    <col min="16139" max="16139" width="12.6640625" style="294" customWidth="1"/>
    <col min="16140" max="16140" width="11.33203125" style="294" customWidth="1"/>
    <col min="16141" max="16141" width="16.33203125" style="294" customWidth="1"/>
    <col min="16142" max="16142" width="30" style="294" customWidth="1"/>
    <col min="16143" max="16143" width="149.44140625" style="294" customWidth="1"/>
    <col min="16144" max="16384" width="9.109375" style="294"/>
  </cols>
  <sheetData>
    <row r="1" spans="1:15" s="317" customFormat="1" ht="20.100000000000001" customHeight="1">
      <c r="A1" s="316" t="s">
        <v>1239</v>
      </c>
      <c r="B1" s="316" t="s">
        <v>1240</v>
      </c>
      <c r="C1" s="316" t="s">
        <v>1241</v>
      </c>
      <c r="D1" s="316" t="s">
        <v>56</v>
      </c>
      <c r="E1" s="316" t="s">
        <v>1242</v>
      </c>
      <c r="F1" s="316" t="s">
        <v>1243</v>
      </c>
      <c r="G1" s="316" t="s">
        <v>1244</v>
      </c>
      <c r="H1" s="316" t="s">
        <v>1245</v>
      </c>
      <c r="I1" s="316" t="s">
        <v>1246</v>
      </c>
      <c r="J1" s="316" t="s">
        <v>1247</v>
      </c>
      <c r="K1" s="316" t="s">
        <v>1248</v>
      </c>
      <c r="L1" s="316" t="s">
        <v>1249</v>
      </c>
      <c r="M1" s="316" t="s">
        <v>1250</v>
      </c>
      <c r="N1" s="316" t="s">
        <v>1251</v>
      </c>
      <c r="O1" s="316" t="s">
        <v>1252</v>
      </c>
    </row>
    <row r="2" spans="1:15" ht="20.100000000000001" hidden="1" customHeight="1">
      <c r="A2" s="294" t="s">
        <v>1798</v>
      </c>
      <c r="B2" s="294" t="s">
        <v>1799</v>
      </c>
      <c r="C2" s="294" t="s">
        <v>256</v>
      </c>
      <c r="D2" s="294" t="s">
        <v>1800</v>
      </c>
      <c r="E2" s="294" t="s">
        <v>1536</v>
      </c>
      <c r="F2" s="314"/>
      <c r="G2" s="315">
        <v>17897.400000000001</v>
      </c>
      <c r="H2" s="315">
        <v>-17897.400000000001</v>
      </c>
      <c r="I2" s="294" t="s">
        <v>1253</v>
      </c>
      <c r="K2" s="315">
        <v>17897.400000000001</v>
      </c>
      <c r="L2" s="315">
        <v>0</v>
      </c>
      <c r="M2" s="314">
        <v>0</v>
      </c>
      <c r="N2" s="294" t="s">
        <v>1799</v>
      </c>
    </row>
    <row r="3" spans="1:15" ht="20.100000000000001" hidden="1" customHeight="1">
      <c r="A3" s="294" t="s">
        <v>1801</v>
      </c>
      <c r="B3" s="294" t="s">
        <v>1798</v>
      </c>
      <c r="C3" s="294" t="s">
        <v>1204</v>
      </c>
      <c r="D3" s="294" t="s">
        <v>1802</v>
      </c>
      <c r="E3" s="294" t="s">
        <v>1617</v>
      </c>
      <c r="F3" s="314"/>
      <c r="G3" s="315">
        <v>288.7</v>
      </c>
      <c r="H3" s="315"/>
      <c r="I3" s="294" t="s">
        <v>1253</v>
      </c>
      <c r="K3" s="315">
        <v>288.7</v>
      </c>
      <c r="L3" s="315">
        <v>0</v>
      </c>
      <c r="M3" s="314">
        <v>0</v>
      </c>
      <c r="N3" s="294" t="s">
        <v>1798</v>
      </c>
    </row>
    <row r="4" spans="1:15" ht="20.100000000000001" hidden="1" customHeight="1">
      <c r="A4" s="294" t="s">
        <v>1801</v>
      </c>
      <c r="B4" s="294" t="s">
        <v>1798</v>
      </c>
      <c r="C4" s="294" t="s">
        <v>256</v>
      </c>
      <c r="D4" s="294" t="s">
        <v>1803</v>
      </c>
      <c r="E4" s="294" t="s">
        <v>1617</v>
      </c>
      <c r="F4" s="314"/>
      <c r="G4" s="315">
        <v>282.17</v>
      </c>
      <c r="H4" s="315"/>
      <c r="I4" s="294" t="s">
        <v>1253</v>
      </c>
      <c r="K4" s="315">
        <v>282.17</v>
      </c>
      <c r="L4" s="315">
        <v>0</v>
      </c>
      <c r="M4" s="314">
        <v>0</v>
      </c>
      <c r="N4" s="294" t="s">
        <v>1798</v>
      </c>
    </row>
    <row r="5" spans="1:15" ht="20.100000000000001" hidden="1" customHeight="1">
      <c r="A5" s="294" t="s">
        <v>1801</v>
      </c>
      <c r="B5" s="294" t="s">
        <v>1798</v>
      </c>
      <c r="C5" s="294" t="s">
        <v>1204</v>
      </c>
      <c r="D5" s="294" t="s">
        <v>1804</v>
      </c>
      <c r="E5" s="294" t="s">
        <v>1617</v>
      </c>
      <c r="F5" s="314"/>
      <c r="G5" s="315">
        <v>4371.3500000000004</v>
      </c>
      <c r="H5" s="315">
        <v>-22839.620000000003</v>
      </c>
      <c r="I5" s="294" t="s">
        <v>1253</v>
      </c>
      <c r="K5" s="315">
        <v>4371.3500000000004</v>
      </c>
      <c r="L5" s="315">
        <v>0</v>
      </c>
      <c r="M5" s="314">
        <v>0</v>
      </c>
      <c r="N5" s="294" t="s">
        <v>1798</v>
      </c>
    </row>
    <row r="6" spans="1:15" ht="20.100000000000001" hidden="1" customHeight="1">
      <c r="A6" s="294" t="s">
        <v>1805</v>
      </c>
      <c r="B6" s="294" t="s">
        <v>1798</v>
      </c>
      <c r="C6" s="294" t="s">
        <v>256</v>
      </c>
      <c r="D6" s="294" t="s">
        <v>1806</v>
      </c>
      <c r="E6" s="294" t="s">
        <v>1151</v>
      </c>
      <c r="F6" s="314"/>
      <c r="G6" s="315">
        <v>1540</v>
      </c>
      <c r="H6" s="315">
        <v>-24379.620000000003</v>
      </c>
      <c r="I6" s="294" t="s">
        <v>1253</v>
      </c>
      <c r="K6" s="315">
        <v>1540</v>
      </c>
      <c r="L6" s="315">
        <v>0</v>
      </c>
      <c r="M6" s="314">
        <v>0</v>
      </c>
      <c r="N6" s="294" t="s">
        <v>1798</v>
      </c>
      <c r="O6" s="294" t="s">
        <v>1255</v>
      </c>
    </row>
    <row r="7" spans="1:15" ht="20.100000000000001" hidden="1" customHeight="1">
      <c r="A7" s="294" t="s">
        <v>1807</v>
      </c>
      <c r="B7" s="294" t="s">
        <v>1808</v>
      </c>
      <c r="C7" s="294" t="s">
        <v>1809</v>
      </c>
      <c r="D7" s="294" t="s">
        <v>1810</v>
      </c>
      <c r="E7" s="294" t="s">
        <v>1197</v>
      </c>
      <c r="F7" s="314"/>
      <c r="G7" s="315">
        <v>132969.26</v>
      </c>
      <c r="H7" s="315">
        <v>-157348.88</v>
      </c>
      <c r="I7" s="294" t="s">
        <v>1253</v>
      </c>
      <c r="J7" s="294" t="s">
        <v>1256</v>
      </c>
      <c r="K7" s="315">
        <v>132969.26</v>
      </c>
      <c r="L7" s="315">
        <v>0</v>
      </c>
      <c r="M7" s="314">
        <v>0</v>
      </c>
      <c r="N7" s="294" t="s">
        <v>1811</v>
      </c>
    </row>
    <row r="8" spans="1:15" ht="20.100000000000001" hidden="1" customHeight="1">
      <c r="A8" s="294" t="s">
        <v>1811</v>
      </c>
      <c r="B8" s="294" t="s">
        <v>1811</v>
      </c>
      <c r="C8" s="294" t="s">
        <v>1204</v>
      </c>
      <c r="D8" s="294" t="s">
        <v>1812</v>
      </c>
      <c r="E8" s="294" t="s">
        <v>1813</v>
      </c>
      <c r="F8" s="314"/>
      <c r="G8" s="315">
        <v>643.9</v>
      </c>
      <c r="H8" s="315">
        <v>-157992.78</v>
      </c>
      <c r="I8" s="294" t="s">
        <v>1253</v>
      </c>
      <c r="K8" s="315">
        <v>643.9</v>
      </c>
      <c r="L8" s="315">
        <v>0</v>
      </c>
      <c r="M8" s="314">
        <v>0</v>
      </c>
      <c r="N8" s="294" t="s">
        <v>1811</v>
      </c>
      <c r="O8" s="294" t="s">
        <v>1814</v>
      </c>
    </row>
    <row r="9" spans="1:15" ht="20.100000000000001" hidden="1" customHeight="1">
      <c r="A9" s="294" t="s">
        <v>1815</v>
      </c>
      <c r="B9" s="294" t="s">
        <v>1815</v>
      </c>
      <c r="C9" s="294" t="s">
        <v>1204</v>
      </c>
      <c r="D9" s="294" t="s">
        <v>1816</v>
      </c>
      <c r="E9" s="294" t="s">
        <v>1625</v>
      </c>
      <c r="F9" s="314"/>
      <c r="G9" s="315">
        <v>85</v>
      </c>
      <c r="H9" s="315">
        <v>-158077.78</v>
      </c>
      <c r="I9" s="294" t="s">
        <v>1253</v>
      </c>
      <c r="K9" s="315">
        <v>85</v>
      </c>
      <c r="L9" s="315">
        <v>0</v>
      </c>
      <c r="M9" s="314">
        <v>0</v>
      </c>
      <c r="N9" s="294" t="s">
        <v>1811</v>
      </c>
    </row>
    <row r="10" spans="1:15" ht="20.100000000000001" hidden="1" customHeight="1">
      <c r="A10" s="294" t="s">
        <v>1817</v>
      </c>
      <c r="B10" s="294" t="s">
        <v>1818</v>
      </c>
      <c r="C10" s="294" t="s">
        <v>1819</v>
      </c>
      <c r="D10" s="294" t="s">
        <v>1820</v>
      </c>
      <c r="E10" s="294" t="s">
        <v>446</v>
      </c>
      <c r="F10" s="314"/>
      <c r="G10" s="315">
        <v>39247.24</v>
      </c>
      <c r="H10" s="315"/>
      <c r="I10" s="294" t="s">
        <v>1253</v>
      </c>
      <c r="J10" s="294" t="s">
        <v>1254</v>
      </c>
      <c r="K10" s="315">
        <v>39247.24</v>
      </c>
      <c r="L10" s="315">
        <v>0</v>
      </c>
      <c r="M10" s="314">
        <v>0</v>
      </c>
      <c r="N10" s="294" t="s">
        <v>1815</v>
      </c>
      <c r="O10" s="294" t="s">
        <v>1255</v>
      </c>
    </row>
    <row r="11" spans="1:15" ht="20.100000000000001" hidden="1" customHeight="1">
      <c r="A11" s="294" t="s">
        <v>1817</v>
      </c>
      <c r="B11" s="294" t="s">
        <v>1817</v>
      </c>
      <c r="C11" s="294" t="s">
        <v>256</v>
      </c>
      <c r="D11" s="294" t="s">
        <v>1821</v>
      </c>
      <c r="E11" s="294" t="s">
        <v>805</v>
      </c>
      <c r="F11" s="314"/>
      <c r="G11" s="315">
        <v>222.47</v>
      </c>
      <c r="H11" s="315"/>
      <c r="I11" s="294" t="s">
        <v>1253</v>
      </c>
      <c r="K11" s="315">
        <v>222.47</v>
      </c>
      <c r="L11" s="315">
        <v>0</v>
      </c>
      <c r="M11" s="314">
        <v>0</v>
      </c>
      <c r="N11" s="294" t="s">
        <v>1817</v>
      </c>
      <c r="O11" s="294" t="s">
        <v>1822</v>
      </c>
    </row>
    <row r="12" spans="1:15" ht="20.100000000000001" hidden="1" customHeight="1">
      <c r="A12" s="294" t="s">
        <v>1817</v>
      </c>
      <c r="B12" s="294" t="s">
        <v>1817</v>
      </c>
      <c r="C12" s="294" t="s">
        <v>2166</v>
      </c>
      <c r="D12" s="294" t="s">
        <v>1823</v>
      </c>
      <c r="E12" s="294" t="s">
        <v>1425</v>
      </c>
      <c r="F12" s="314">
        <v>2800.55</v>
      </c>
      <c r="G12" s="315"/>
      <c r="H12" s="315"/>
      <c r="I12" s="294" t="s">
        <v>1253</v>
      </c>
      <c r="K12" s="314">
        <v>2800.55</v>
      </c>
      <c r="L12" s="315">
        <v>0</v>
      </c>
      <c r="M12" s="314">
        <v>0</v>
      </c>
      <c r="N12" s="294" t="s">
        <v>1817</v>
      </c>
      <c r="O12" s="294" t="s">
        <v>1824</v>
      </c>
    </row>
    <row r="13" spans="1:15" ht="20.100000000000001" hidden="1" customHeight="1">
      <c r="A13" s="294" t="s">
        <v>1817</v>
      </c>
      <c r="B13" s="294" t="s">
        <v>1817</v>
      </c>
      <c r="C13" s="294" t="s">
        <v>1204</v>
      </c>
      <c r="D13" s="294" t="s">
        <v>1825</v>
      </c>
      <c r="E13" s="294" t="s">
        <v>805</v>
      </c>
      <c r="F13" s="314"/>
      <c r="G13" s="315">
        <v>1725.14</v>
      </c>
      <c r="H13" s="315">
        <v>-196472.08000000002</v>
      </c>
      <c r="I13" s="294" t="s">
        <v>1253</v>
      </c>
      <c r="K13" s="315">
        <v>1725.14</v>
      </c>
      <c r="L13" s="315">
        <v>0</v>
      </c>
      <c r="M13" s="314">
        <v>0</v>
      </c>
      <c r="N13" s="294" t="s">
        <v>1817</v>
      </c>
      <c r="O13" s="294" t="s">
        <v>1826</v>
      </c>
    </row>
    <row r="14" spans="1:15" ht="20.100000000000001" hidden="1" customHeight="1">
      <c r="A14" s="294" t="s">
        <v>1805</v>
      </c>
      <c r="B14" s="294" t="s">
        <v>1827</v>
      </c>
      <c r="C14" s="294" t="s">
        <v>2166</v>
      </c>
      <c r="D14" s="294" t="s">
        <v>1828</v>
      </c>
      <c r="E14" s="294" t="s">
        <v>1151</v>
      </c>
      <c r="F14" s="314">
        <v>1439.4</v>
      </c>
      <c r="G14" s="315"/>
      <c r="H14" s="315">
        <v>-195032.68000000002</v>
      </c>
      <c r="I14" s="294" t="s">
        <v>1253</v>
      </c>
      <c r="K14" s="314">
        <v>1439.4</v>
      </c>
      <c r="L14" s="315">
        <v>0</v>
      </c>
      <c r="M14" s="314">
        <v>0</v>
      </c>
      <c r="N14" s="294" t="s">
        <v>1805</v>
      </c>
      <c r="O14" s="294" t="s">
        <v>1829</v>
      </c>
    </row>
    <row r="15" spans="1:15" ht="20.100000000000001" hidden="1" customHeight="1">
      <c r="A15" s="294" t="s">
        <v>1830</v>
      </c>
      <c r="B15" s="294" t="s">
        <v>1805</v>
      </c>
      <c r="C15" s="294" t="s">
        <v>1204</v>
      </c>
      <c r="D15" s="294" t="s">
        <v>1831</v>
      </c>
      <c r="E15" s="294" t="s">
        <v>1270</v>
      </c>
      <c r="F15" s="314"/>
      <c r="G15" s="315">
        <v>1297.1500000000001</v>
      </c>
      <c r="H15" s="315">
        <v>-196329.83000000002</v>
      </c>
      <c r="I15" s="294" t="s">
        <v>1253</v>
      </c>
      <c r="K15" s="315">
        <v>1297.1500000000001</v>
      </c>
      <c r="L15" s="315">
        <v>0</v>
      </c>
      <c r="M15" s="314">
        <v>0</v>
      </c>
      <c r="N15" s="294" t="s">
        <v>1805</v>
      </c>
    </row>
    <row r="16" spans="1:15" ht="20.100000000000001" hidden="1" customHeight="1">
      <c r="A16" s="294" t="s">
        <v>1805</v>
      </c>
      <c r="B16" s="294" t="s">
        <v>1805</v>
      </c>
      <c r="C16" s="294" t="s">
        <v>256</v>
      </c>
      <c r="D16" s="294" t="s">
        <v>1832</v>
      </c>
      <c r="E16" s="294" t="s">
        <v>1769</v>
      </c>
      <c r="F16" s="314"/>
      <c r="G16" s="315">
        <v>4680</v>
      </c>
      <c r="H16" s="315"/>
      <c r="I16" s="294" t="s">
        <v>1253</v>
      </c>
      <c r="K16" s="315">
        <v>4680</v>
      </c>
      <c r="L16" s="315">
        <v>0</v>
      </c>
      <c r="M16" s="314">
        <v>0</v>
      </c>
      <c r="N16" s="294" t="s">
        <v>1805</v>
      </c>
    </row>
    <row r="17" spans="1:15" ht="20.100000000000001" hidden="1" customHeight="1">
      <c r="A17" s="294" t="s">
        <v>1805</v>
      </c>
      <c r="B17" s="294" t="s">
        <v>1805</v>
      </c>
      <c r="C17" s="294" t="s">
        <v>1833</v>
      </c>
      <c r="D17" s="294" t="s">
        <v>1834</v>
      </c>
      <c r="E17" s="294" t="s">
        <v>1813</v>
      </c>
      <c r="F17" s="314">
        <v>643.9</v>
      </c>
      <c r="G17" s="315"/>
      <c r="H17" s="315">
        <v>-200365.93000000002</v>
      </c>
      <c r="I17" s="294" t="s">
        <v>1253</v>
      </c>
      <c r="K17" s="314">
        <v>643.9</v>
      </c>
      <c r="L17" s="315">
        <v>0</v>
      </c>
      <c r="M17" s="314">
        <v>0</v>
      </c>
      <c r="N17" s="294" t="s">
        <v>1805</v>
      </c>
      <c r="O17" s="294" t="s">
        <v>1835</v>
      </c>
    </row>
    <row r="18" spans="1:15" ht="20.100000000000001" hidden="1" customHeight="1">
      <c r="A18" s="294" t="s">
        <v>1836</v>
      </c>
      <c r="B18" s="294" t="s">
        <v>1805</v>
      </c>
      <c r="C18" s="294" t="s">
        <v>1204</v>
      </c>
      <c r="D18" s="294" t="s">
        <v>1837</v>
      </c>
      <c r="E18" s="294" t="s">
        <v>1151</v>
      </c>
      <c r="F18" s="314"/>
      <c r="G18" s="315">
        <v>936.2</v>
      </c>
      <c r="H18" s="315">
        <v>-201302.13000000003</v>
      </c>
      <c r="I18" s="294" t="s">
        <v>1253</v>
      </c>
      <c r="K18" s="315">
        <v>936.2</v>
      </c>
      <c r="L18" s="315">
        <v>0</v>
      </c>
      <c r="M18" s="314">
        <v>0</v>
      </c>
      <c r="N18" s="294" t="s">
        <v>1805</v>
      </c>
      <c r="O18" s="294" t="s">
        <v>1255</v>
      </c>
    </row>
    <row r="19" spans="1:15" ht="20.100000000000001" hidden="1" customHeight="1">
      <c r="A19" s="294" t="s">
        <v>1838</v>
      </c>
      <c r="B19" s="294" t="s">
        <v>1818</v>
      </c>
      <c r="C19" s="294" t="s">
        <v>1232</v>
      </c>
      <c r="D19" s="294" t="s">
        <v>1839</v>
      </c>
      <c r="E19" s="294" t="s">
        <v>446</v>
      </c>
      <c r="F19" s="314"/>
      <c r="G19" s="315">
        <v>100294.07</v>
      </c>
      <c r="H19" s="315">
        <v>-301596.20000000007</v>
      </c>
      <c r="I19" s="294" t="s">
        <v>1253</v>
      </c>
      <c r="J19" s="294" t="s">
        <v>1254</v>
      </c>
      <c r="K19" s="315">
        <v>100294.07</v>
      </c>
      <c r="L19" s="315">
        <v>0</v>
      </c>
      <c r="M19" s="314">
        <v>0</v>
      </c>
      <c r="N19" s="294" t="s">
        <v>1840</v>
      </c>
    </row>
    <row r="20" spans="1:15" ht="20.100000000000001" hidden="1" customHeight="1">
      <c r="A20" s="294" t="s">
        <v>1840</v>
      </c>
      <c r="B20" s="294" t="s">
        <v>1818</v>
      </c>
      <c r="C20" s="294" t="s">
        <v>226</v>
      </c>
      <c r="D20" s="294" t="s">
        <v>1841</v>
      </c>
      <c r="E20" s="294" t="s">
        <v>1268</v>
      </c>
      <c r="F20" s="314"/>
      <c r="G20" s="315">
        <v>2959.2</v>
      </c>
      <c r="H20" s="315">
        <v>-304555.40000000008</v>
      </c>
      <c r="I20" s="294" t="s">
        <v>1253</v>
      </c>
      <c r="J20" s="294" t="s">
        <v>1254</v>
      </c>
      <c r="K20" s="315">
        <v>2959.2</v>
      </c>
      <c r="L20" s="315">
        <v>0</v>
      </c>
      <c r="M20" s="314">
        <v>0</v>
      </c>
      <c r="N20" s="294" t="s">
        <v>1840</v>
      </c>
      <c r="O20" s="294" t="s">
        <v>1255</v>
      </c>
    </row>
    <row r="21" spans="1:15" ht="20.100000000000001" hidden="1" customHeight="1">
      <c r="A21" s="294" t="s">
        <v>1842</v>
      </c>
      <c r="B21" s="294" t="s">
        <v>1818</v>
      </c>
      <c r="C21" s="294" t="s">
        <v>1217</v>
      </c>
      <c r="D21" s="294" t="s">
        <v>1843</v>
      </c>
      <c r="E21" s="294" t="s">
        <v>1701</v>
      </c>
      <c r="F21" s="314">
        <v>666000</v>
      </c>
      <c r="G21" s="315"/>
      <c r="H21" s="314"/>
      <c r="I21" s="294" t="s">
        <v>1253</v>
      </c>
      <c r="J21" s="294" t="s">
        <v>1201</v>
      </c>
      <c r="K21" s="314">
        <v>2228757</v>
      </c>
      <c r="L21" s="315">
        <v>0</v>
      </c>
      <c r="M21" s="314">
        <v>0</v>
      </c>
      <c r="N21" s="294" t="s">
        <v>1840</v>
      </c>
      <c r="O21" s="294" t="s">
        <v>1255</v>
      </c>
    </row>
    <row r="22" spans="1:15" ht="20.100000000000001" hidden="1" customHeight="1">
      <c r="A22" s="294" t="s">
        <v>1842</v>
      </c>
      <c r="B22" s="294" t="s">
        <v>1818</v>
      </c>
      <c r="C22" s="294" t="s">
        <v>1217</v>
      </c>
      <c r="D22" s="294" t="s">
        <v>1843</v>
      </c>
      <c r="E22" s="294" t="s">
        <v>1701</v>
      </c>
      <c r="F22" s="314">
        <v>149725.56</v>
      </c>
      <c r="G22" s="315"/>
      <c r="H22" s="314"/>
      <c r="I22" s="294" t="s">
        <v>1253</v>
      </c>
      <c r="J22" s="294" t="s">
        <v>1201</v>
      </c>
      <c r="K22" s="314">
        <v>1562757</v>
      </c>
      <c r="L22" s="315">
        <v>0</v>
      </c>
      <c r="M22" s="314">
        <v>0</v>
      </c>
      <c r="N22" s="294" t="s">
        <v>1840</v>
      </c>
      <c r="O22" s="294" t="s">
        <v>1255</v>
      </c>
    </row>
    <row r="23" spans="1:15" ht="20.100000000000001" hidden="1" customHeight="1">
      <c r="A23" s="294" t="s">
        <v>1842</v>
      </c>
      <c r="B23" s="294" t="s">
        <v>1818</v>
      </c>
      <c r="C23" s="294" t="s">
        <v>1217</v>
      </c>
      <c r="D23" s="294" t="s">
        <v>1843</v>
      </c>
      <c r="E23" s="294" t="s">
        <v>1701</v>
      </c>
      <c r="F23" s="314">
        <v>300000</v>
      </c>
      <c r="G23" s="315"/>
      <c r="H23" s="314"/>
      <c r="I23" s="294" t="s">
        <v>1253</v>
      </c>
      <c r="J23" s="294" t="s">
        <v>1201</v>
      </c>
      <c r="K23" s="314">
        <v>1413031.44</v>
      </c>
      <c r="L23" s="315">
        <v>0</v>
      </c>
      <c r="M23" s="314">
        <v>0</v>
      </c>
      <c r="N23" s="294" t="s">
        <v>1840</v>
      </c>
      <c r="O23" s="294" t="s">
        <v>1255</v>
      </c>
    </row>
    <row r="24" spans="1:15" ht="20.100000000000001" hidden="1" customHeight="1">
      <c r="A24" s="294" t="s">
        <v>1842</v>
      </c>
      <c r="B24" s="294" t="s">
        <v>1818</v>
      </c>
      <c r="C24" s="294" t="s">
        <v>1217</v>
      </c>
      <c r="D24" s="294" t="s">
        <v>1843</v>
      </c>
      <c r="E24" s="294" t="s">
        <v>1701</v>
      </c>
      <c r="F24" s="314">
        <v>401800</v>
      </c>
      <c r="G24" s="315"/>
      <c r="H24" s="314">
        <v>1212970.1599999999</v>
      </c>
      <c r="I24" s="294" t="s">
        <v>1253</v>
      </c>
      <c r="J24" s="294" t="s">
        <v>1201</v>
      </c>
      <c r="K24" s="314">
        <v>1113031.44</v>
      </c>
      <c r="L24" s="315">
        <v>0</v>
      </c>
      <c r="M24" s="314">
        <v>0</v>
      </c>
      <c r="N24" s="294" t="s">
        <v>1840</v>
      </c>
      <c r="O24" s="294" t="s">
        <v>1255</v>
      </c>
    </row>
    <row r="25" spans="1:15" ht="20.100000000000001" hidden="1" customHeight="1">
      <c r="A25" s="294" t="s">
        <v>1817</v>
      </c>
      <c r="B25" s="294" t="s">
        <v>1818</v>
      </c>
      <c r="C25" s="294" t="s">
        <v>1844</v>
      </c>
      <c r="D25" s="294" t="s">
        <v>1845</v>
      </c>
      <c r="E25" s="294" t="s">
        <v>446</v>
      </c>
      <c r="F25" s="314"/>
      <c r="G25" s="315">
        <v>433456.33</v>
      </c>
      <c r="H25" s="314">
        <v>779513.82999999984</v>
      </c>
      <c r="I25" s="294" t="s">
        <v>1253</v>
      </c>
      <c r="J25" s="294" t="s">
        <v>1201</v>
      </c>
      <c r="K25" s="315">
        <v>433456.33</v>
      </c>
      <c r="L25" s="315">
        <v>0</v>
      </c>
      <c r="M25" s="314">
        <v>0</v>
      </c>
      <c r="N25" s="294" t="s">
        <v>1840</v>
      </c>
      <c r="O25" s="294" t="s">
        <v>1255</v>
      </c>
    </row>
    <row r="26" spans="1:15" ht="20.100000000000001" hidden="1" customHeight="1">
      <c r="A26" s="294" t="s">
        <v>1846</v>
      </c>
      <c r="B26" s="294" t="s">
        <v>1847</v>
      </c>
      <c r="C26" s="294" t="s">
        <v>198</v>
      </c>
      <c r="D26" s="294" t="s">
        <v>19</v>
      </c>
      <c r="E26" s="294" t="s">
        <v>1848</v>
      </c>
      <c r="F26" s="314"/>
      <c r="G26" s="315">
        <v>1652.54</v>
      </c>
      <c r="H26" s="314"/>
      <c r="I26" s="294" t="s">
        <v>1253</v>
      </c>
      <c r="K26" s="315">
        <v>1652.54</v>
      </c>
      <c r="L26" s="315">
        <v>0</v>
      </c>
      <c r="M26" s="314">
        <v>0</v>
      </c>
      <c r="N26" s="294" t="s">
        <v>1840</v>
      </c>
      <c r="O26" s="294" t="s">
        <v>1849</v>
      </c>
    </row>
    <row r="27" spans="1:15" ht="20.100000000000001" hidden="1" customHeight="1">
      <c r="A27" s="294" t="s">
        <v>1846</v>
      </c>
      <c r="B27" s="294" t="s">
        <v>1847</v>
      </c>
      <c r="C27" s="294" t="s">
        <v>198</v>
      </c>
      <c r="D27" s="294" t="s">
        <v>19</v>
      </c>
      <c r="E27" s="294" t="s">
        <v>1712</v>
      </c>
      <c r="F27" s="314"/>
      <c r="G27" s="315">
        <v>597.91999999999996</v>
      </c>
      <c r="H27" s="314">
        <v>777263.36999999976</v>
      </c>
      <c r="I27" s="294" t="s">
        <v>1253</v>
      </c>
      <c r="K27" s="315">
        <v>597.91999999999996</v>
      </c>
      <c r="L27" s="315">
        <v>0</v>
      </c>
      <c r="M27" s="314">
        <v>0</v>
      </c>
      <c r="N27" s="294" t="s">
        <v>1840</v>
      </c>
      <c r="O27" s="294" t="s">
        <v>1849</v>
      </c>
    </row>
    <row r="28" spans="1:15" ht="20.100000000000001" hidden="1" customHeight="1">
      <c r="A28" s="294" t="s">
        <v>1840</v>
      </c>
      <c r="B28" s="294" t="s">
        <v>1818</v>
      </c>
      <c r="C28" s="294" t="s">
        <v>1850</v>
      </c>
      <c r="D28" s="294" t="s">
        <v>1851</v>
      </c>
      <c r="E28" s="294" t="s">
        <v>1090</v>
      </c>
      <c r="F28" s="314"/>
      <c r="G28" s="315">
        <v>15525</v>
      </c>
      <c r="H28" s="314"/>
      <c r="I28" s="294" t="s">
        <v>1253</v>
      </c>
      <c r="K28" s="315">
        <v>15525</v>
      </c>
      <c r="L28" s="315">
        <v>0</v>
      </c>
      <c r="M28" s="314">
        <v>0</v>
      </c>
      <c r="N28" s="294" t="s">
        <v>1840</v>
      </c>
    </row>
    <row r="29" spans="1:15" ht="20.100000000000001" hidden="1" customHeight="1">
      <c r="A29" s="294" t="s">
        <v>1840</v>
      </c>
      <c r="B29" s="294" t="s">
        <v>1818</v>
      </c>
      <c r="C29" s="294" t="s">
        <v>1852</v>
      </c>
      <c r="D29" s="294" t="s">
        <v>1853</v>
      </c>
      <c r="E29" s="294" t="s">
        <v>1590</v>
      </c>
      <c r="F29" s="314"/>
      <c r="G29" s="315">
        <v>2400</v>
      </c>
      <c r="H29" s="314"/>
      <c r="I29" s="294" t="s">
        <v>1253</v>
      </c>
      <c r="K29" s="315">
        <v>2400</v>
      </c>
      <c r="L29" s="315">
        <v>0</v>
      </c>
      <c r="M29" s="314">
        <v>0</v>
      </c>
      <c r="N29" s="294" t="s">
        <v>1840</v>
      </c>
    </row>
    <row r="30" spans="1:15" ht="20.100000000000001" hidden="1" customHeight="1">
      <c r="A30" s="294" t="s">
        <v>1840</v>
      </c>
      <c r="B30" s="294" t="s">
        <v>1840</v>
      </c>
      <c r="C30" s="294" t="s">
        <v>329</v>
      </c>
      <c r="D30" s="294" t="s">
        <v>329</v>
      </c>
      <c r="E30" s="294" t="s">
        <v>637</v>
      </c>
      <c r="F30" s="314"/>
      <c r="G30" s="315">
        <v>866.91</v>
      </c>
      <c r="H30" s="314"/>
      <c r="I30" s="294" t="s">
        <v>1253</v>
      </c>
      <c r="K30" s="315">
        <v>866.91</v>
      </c>
      <c r="L30" s="315">
        <v>0</v>
      </c>
      <c r="M30" s="314">
        <v>0</v>
      </c>
      <c r="N30" s="294" t="s">
        <v>1840</v>
      </c>
      <c r="O30" s="294" t="s">
        <v>1854</v>
      </c>
    </row>
    <row r="31" spans="1:15" ht="20.100000000000001" hidden="1" customHeight="1">
      <c r="A31" s="294" t="s">
        <v>1840</v>
      </c>
      <c r="B31" s="294" t="s">
        <v>1840</v>
      </c>
      <c r="C31" s="294" t="s">
        <v>329</v>
      </c>
      <c r="D31" s="294" t="s">
        <v>329</v>
      </c>
      <c r="E31" s="294" t="s">
        <v>637</v>
      </c>
      <c r="F31" s="314"/>
      <c r="G31" s="315">
        <v>751.4</v>
      </c>
      <c r="H31" s="314">
        <v>757720.05999999971</v>
      </c>
      <c r="I31" s="294" t="s">
        <v>1253</v>
      </c>
      <c r="K31" s="315">
        <v>751.4</v>
      </c>
      <c r="L31" s="315">
        <v>0</v>
      </c>
      <c r="M31" s="314">
        <v>0</v>
      </c>
      <c r="N31" s="294" t="s">
        <v>1840</v>
      </c>
      <c r="O31" s="294" t="s">
        <v>1855</v>
      </c>
    </row>
    <row r="32" spans="1:15" ht="20.100000000000001" hidden="1" customHeight="1">
      <c r="A32" s="294" t="s">
        <v>1842</v>
      </c>
      <c r="B32" s="294" t="s">
        <v>1818</v>
      </c>
      <c r="C32" s="294" t="s">
        <v>1217</v>
      </c>
      <c r="D32" s="294" t="s">
        <v>1856</v>
      </c>
      <c r="E32" s="294" t="s">
        <v>1701</v>
      </c>
      <c r="F32" s="314">
        <v>62425</v>
      </c>
      <c r="G32" s="315"/>
      <c r="H32" s="314">
        <v>820145.05999999971</v>
      </c>
      <c r="I32" s="294" t="s">
        <v>1253</v>
      </c>
      <c r="K32" s="314">
        <v>62425</v>
      </c>
      <c r="L32" s="315">
        <v>0</v>
      </c>
      <c r="M32" s="314">
        <v>0</v>
      </c>
      <c r="N32" s="294" t="s">
        <v>1840</v>
      </c>
      <c r="O32" s="294" t="s">
        <v>1857</v>
      </c>
    </row>
    <row r="33" spans="1:15" ht="20.100000000000001" hidden="1" customHeight="1">
      <c r="A33" s="294" t="s">
        <v>1846</v>
      </c>
      <c r="B33" s="294" t="s">
        <v>1846</v>
      </c>
      <c r="C33" s="294" t="s">
        <v>2166</v>
      </c>
      <c r="D33" s="294" t="s">
        <v>1821</v>
      </c>
      <c r="E33" s="294" t="s">
        <v>805</v>
      </c>
      <c r="F33" s="314">
        <v>222.47</v>
      </c>
      <c r="G33" s="315"/>
      <c r="H33" s="314">
        <v>820367.52999999968</v>
      </c>
      <c r="I33" s="294" t="s">
        <v>1253</v>
      </c>
      <c r="K33" s="314">
        <v>222.47</v>
      </c>
      <c r="L33" s="315">
        <v>0</v>
      </c>
      <c r="M33" s="314">
        <v>0</v>
      </c>
      <c r="N33" s="294" t="s">
        <v>1846</v>
      </c>
      <c r="O33" s="294" t="s">
        <v>1822</v>
      </c>
    </row>
    <row r="34" spans="1:15" ht="20.100000000000001" hidden="1" customHeight="1">
      <c r="A34" s="294" t="s">
        <v>1842</v>
      </c>
      <c r="B34" s="294" t="s">
        <v>1818</v>
      </c>
      <c r="C34" s="294" t="s">
        <v>1858</v>
      </c>
      <c r="D34" s="294" t="s">
        <v>1859</v>
      </c>
      <c r="E34" s="294" t="s">
        <v>1056</v>
      </c>
      <c r="F34" s="314"/>
      <c r="G34" s="315">
        <v>14307.69</v>
      </c>
      <c r="H34" s="314"/>
      <c r="I34" s="294" t="s">
        <v>1253</v>
      </c>
      <c r="K34" s="315">
        <v>14307.69</v>
      </c>
      <c r="L34" s="315">
        <v>0</v>
      </c>
      <c r="M34" s="314">
        <v>0</v>
      </c>
      <c r="N34" s="294" t="s">
        <v>1836</v>
      </c>
    </row>
    <row r="35" spans="1:15" ht="20.100000000000001" hidden="1" customHeight="1">
      <c r="A35" s="294" t="s">
        <v>1842</v>
      </c>
      <c r="B35" s="294" t="s">
        <v>1818</v>
      </c>
      <c r="C35" s="294" t="s">
        <v>1205</v>
      </c>
      <c r="D35" s="294" t="s">
        <v>1860</v>
      </c>
      <c r="E35" s="294" t="s">
        <v>1274</v>
      </c>
      <c r="F35" s="314"/>
      <c r="G35" s="315">
        <v>283</v>
      </c>
      <c r="H35" s="314"/>
      <c r="I35" s="294" t="s">
        <v>1253</v>
      </c>
      <c r="K35" s="315">
        <v>283</v>
      </c>
      <c r="L35" s="315">
        <v>0</v>
      </c>
      <c r="M35" s="314">
        <v>0</v>
      </c>
      <c r="N35" s="294" t="s">
        <v>1836</v>
      </c>
    </row>
    <row r="36" spans="1:15" ht="20.100000000000001" hidden="1" customHeight="1">
      <c r="A36" s="294" t="s">
        <v>1842</v>
      </c>
      <c r="B36" s="294" t="s">
        <v>1818</v>
      </c>
      <c r="C36" s="294" t="s">
        <v>1861</v>
      </c>
      <c r="D36" s="294" t="s">
        <v>1862</v>
      </c>
      <c r="E36" s="294" t="s">
        <v>1274</v>
      </c>
      <c r="F36" s="314"/>
      <c r="G36" s="315">
        <v>541.48</v>
      </c>
      <c r="H36" s="314"/>
      <c r="I36" s="294" t="s">
        <v>1253</v>
      </c>
      <c r="K36" s="315">
        <v>541.48</v>
      </c>
      <c r="L36" s="315">
        <v>0</v>
      </c>
      <c r="M36" s="314">
        <v>0</v>
      </c>
      <c r="N36" s="294" t="s">
        <v>1836</v>
      </c>
    </row>
    <row r="37" spans="1:15" ht="20.100000000000001" hidden="1" customHeight="1">
      <c r="A37" s="294" t="s">
        <v>1842</v>
      </c>
      <c r="B37" s="294" t="s">
        <v>1818</v>
      </c>
      <c r="C37" s="294" t="s">
        <v>1205</v>
      </c>
      <c r="D37" s="294" t="s">
        <v>1863</v>
      </c>
      <c r="E37" s="294" t="s">
        <v>1274</v>
      </c>
      <c r="F37" s="314"/>
      <c r="G37" s="315">
        <v>67</v>
      </c>
      <c r="H37" s="314">
        <v>805168.35999999975</v>
      </c>
      <c r="I37" s="294" t="s">
        <v>1253</v>
      </c>
      <c r="K37" s="315">
        <v>67</v>
      </c>
      <c r="L37" s="315">
        <v>0</v>
      </c>
      <c r="M37" s="314">
        <v>0</v>
      </c>
      <c r="N37" s="294" t="s">
        <v>1836</v>
      </c>
    </row>
    <row r="38" spans="1:15" ht="20.100000000000001" hidden="1" customHeight="1">
      <c r="A38" s="294" t="s">
        <v>1836</v>
      </c>
      <c r="B38" s="294" t="s">
        <v>1836</v>
      </c>
      <c r="C38" s="294" t="s">
        <v>1864</v>
      </c>
      <c r="D38" s="294" t="s">
        <v>1865</v>
      </c>
      <c r="E38" s="294" t="s">
        <v>1866</v>
      </c>
      <c r="F38" s="314"/>
      <c r="G38" s="315">
        <v>243</v>
      </c>
      <c r="H38" s="314"/>
      <c r="I38" s="294" t="s">
        <v>1253</v>
      </c>
      <c r="K38" s="315">
        <v>243</v>
      </c>
      <c r="L38" s="315">
        <v>0</v>
      </c>
      <c r="M38" s="314">
        <v>0</v>
      </c>
      <c r="N38" s="294" t="s">
        <v>1836</v>
      </c>
    </row>
    <row r="39" spans="1:15" ht="20.100000000000001" hidden="1" customHeight="1">
      <c r="A39" s="294" t="s">
        <v>1836</v>
      </c>
      <c r="B39" s="294" t="s">
        <v>1818</v>
      </c>
      <c r="C39" s="294" t="s">
        <v>1867</v>
      </c>
      <c r="D39" s="294" t="s">
        <v>1868</v>
      </c>
      <c r="E39" s="294" t="s">
        <v>1327</v>
      </c>
      <c r="F39" s="314"/>
      <c r="G39" s="315">
        <v>40868.53</v>
      </c>
      <c r="H39" s="314"/>
      <c r="I39" s="294" t="s">
        <v>1253</v>
      </c>
      <c r="K39" s="315">
        <v>40868.53</v>
      </c>
      <c r="L39" s="315">
        <v>0</v>
      </c>
      <c r="M39" s="314">
        <v>0</v>
      </c>
      <c r="N39" s="294" t="s">
        <v>1836</v>
      </c>
    </row>
    <row r="40" spans="1:15" ht="20.100000000000001" hidden="1" customHeight="1">
      <c r="A40" s="294" t="s">
        <v>1836</v>
      </c>
      <c r="B40" s="294" t="s">
        <v>1818</v>
      </c>
      <c r="C40" s="294" t="s">
        <v>1867</v>
      </c>
      <c r="D40" s="294" t="s">
        <v>1869</v>
      </c>
      <c r="E40" s="294" t="s">
        <v>1290</v>
      </c>
      <c r="F40" s="314"/>
      <c r="G40" s="315">
        <v>9081.9</v>
      </c>
      <c r="H40" s="314"/>
      <c r="I40" s="294" t="s">
        <v>1253</v>
      </c>
      <c r="K40" s="315">
        <v>9081.9</v>
      </c>
      <c r="L40" s="315">
        <v>0</v>
      </c>
      <c r="M40" s="314">
        <v>0</v>
      </c>
      <c r="N40" s="294" t="s">
        <v>1836</v>
      </c>
    </row>
    <row r="41" spans="1:15" ht="20.100000000000001" hidden="1" customHeight="1">
      <c r="A41" s="294" t="s">
        <v>1836</v>
      </c>
      <c r="B41" s="294" t="s">
        <v>1818</v>
      </c>
      <c r="C41" s="294" t="s">
        <v>1867</v>
      </c>
      <c r="D41" s="294" t="s">
        <v>1870</v>
      </c>
      <c r="E41" s="294" t="s">
        <v>1329</v>
      </c>
      <c r="F41" s="314"/>
      <c r="G41" s="315">
        <v>9479.2000000000007</v>
      </c>
      <c r="H41" s="314"/>
      <c r="I41" s="294" t="s">
        <v>1253</v>
      </c>
      <c r="K41" s="315">
        <v>9479.2000000000007</v>
      </c>
      <c r="L41" s="315">
        <v>0</v>
      </c>
      <c r="M41" s="314">
        <v>0</v>
      </c>
      <c r="N41" s="294" t="s">
        <v>1836</v>
      </c>
    </row>
    <row r="42" spans="1:15" ht="20.100000000000001" hidden="1" customHeight="1">
      <c r="A42" s="294" t="s">
        <v>1836</v>
      </c>
      <c r="B42" s="294" t="s">
        <v>1818</v>
      </c>
      <c r="C42" s="294" t="s">
        <v>1867</v>
      </c>
      <c r="D42" s="294" t="s">
        <v>1871</v>
      </c>
      <c r="E42" s="294" t="s">
        <v>1379</v>
      </c>
      <c r="F42" s="314"/>
      <c r="G42" s="315">
        <v>798.35</v>
      </c>
      <c r="H42" s="314"/>
      <c r="I42" s="294" t="s">
        <v>1253</v>
      </c>
      <c r="K42" s="315">
        <v>798.35</v>
      </c>
      <c r="L42" s="315">
        <v>0</v>
      </c>
      <c r="M42" s="314">
        <v>0</v>
      </c>
      <c r="N42" s="294" t="s">
        <v>1836</v>
      </c>
    </row>
    <row r="43" spans="1:15" ht="20.100000000000001" hidden="1" customHeight="1">
      <c r="A43" s="294" t="s">
        <v>1836</v>
      </c>
      <c r="B43" s="294" t="s">
        <v>1818</v>
      </c>
      <c r="C43" s="294" t="s">
        <v>1867</v>
      </c>
      <c r="D43" s="294" t="s">
        <v>1872</v>
      </c>
      <c r="E43" s="294" t="s">
        <v>1335</v>
      </c>
      <c r="F43" s="314"/>
      <c r="G43" s="315">
        <v>8512.07</v>
      </c>
      <c r="H43" s="314"/>
      <c r="I43" s="294" t="s">
        <v>1253</v>
      </c>
      <c r="K43" s="315">
        <v>8512.07</v>
      </c>
      <c r="L43" s="315">
        <v>0</v>
      </c>
      <c r="M43" s="314">
        <v>0</v>
      </c>
      <c r="N43" s="294" t="s">
        <v>1836</v>
      </c>
    </row>
    <row r="44" spans="1:15" ht="20.100000000000001" hidden="1" customHeight="1">
      <c r="A44" s="294" t="s">
        <v>1836</v>
      </c>
      <c r="B44" s="294" t="s">
        <v>1818</v>
      </c>
      <c r="C44" s="294" t="s">
        <v>1867</v>
      </c>
      <c r="D44" s="294" t="s">
        <v>1873</v>
      </c>
      <c r="E44" s="294" t="s">
        <v>1467</v>
      </c>
      <c r="F44" s="314"/>
      <c r="G44" s="315">
        <v>2270.5</v>
      </c>
      <c r="H44" s="314"/>
      <c r="I44" s="294" t="s">
        <v>1253</v>
      </c>
      <c r="K44" s="315">
        <v>2270.5</v>
      </c>
      <c r="L44" s="315">
        <v>0</v>
      </c>
      <c r="M44" s="314">
        <v>0</v>
      </c>
      <c r="N44" s="294" t="s">
        <v>1836</v>
      </c>
    </row>
    <row r="45" spans="1:15" ht="20.100000000000001" hidden="1" customHeight="1">
      <c r="A45" s="294" t="s">
        <v>1836</v>
      </c>
      <c r="B45" s="294" t="s">
        <v>1818</v>
      </c>
      <c r="C45" s="294" t="s">
        <v>1867</v>
      </c>
      <c r="D45" s="294" t="s">
        <v>1874</v>
      </c>
      <c r="E45" s="294" t="s">
        <v>1355</v>
      </c>
      <c r="F45" s="314"/>
      <c r="G45" s="315">
        <v>17959.45</v>
      </c>
      <c r="H45" s="314"/>
      <c r="I45" s="294" t="s">
        <v>1253</v>
      </c>
      <c r="K45" s="315">
        <v>17959.45</v>
      </c>
      <c r="L45" s="315">
        <v>0</v>
      </c>
      <c r="M45" s="314">
        <v>0</v>
      </c>
      <c r="N45" s="294" t="s">
        <v>1836</v>
      </c>
    </row>
    <row r="46" spans="1:15" ht="20.100000000000001" hidden="1" customHeight="1">
      <c r="A46" s="294" t="s">
        <v>1836</v>
      </c>
      <c r="B46" s="294" t="s">
        <v>1818</v>
      </c>
      <c r="C46" s="294" t="s">
        <v>1867</v>
      </c>
      <c r="D46" s="294" t="s">
        <v>1875</v>
      </c>
      <c r="E46" s="294" t="s">
        <v>1337</v>
      </c>
      <c r="F46" s="314"/>
      <c r="G46" s="315">
        <v>31885.17</v>
      </c>
      <c r="H46" s="314"/>
      <c r="I46" s="294" t="s">
        <v>1253</v>
      </c>
      <c r="K46" s="315">
        <v>31885.17</v>
      </c>
      <c r="L46" s="315">
        <v>0</v>
      </c>
      <c r="M46" s="314">
        <v>0</v>
      </c>
      <c r="N46" s="294" t="s">
        <v>1836</v>
      </c>
    </row>
    <row r="47" spans="1:15" ht="20.100000000000001" hidden="1" customHeight="1">
      <c r="A47" s="294" t="s">
        <v>1836</v>
      </c>
      <c r="B47" s="294" t="s">
        <v>1818</v>
      </c>
      <c r="C47" s="294" t="s">
        <v>1867</v>
      </c>
      <c r="D47" s="294" t="s">
        <v>1876</v>
      </c>
      <c r="E47" s="294" t="s">
        <v>1331</v>
      </c>
      <c r="F47" s="314"/>
      <c r="G47" s="315">
        <v>5698.89</v>
      </c>
      <c r="H47" s="314"/>
      <c r="I47" s="294" t="s">
        <v>1253</v>
      </c>
      <c r="K47" s="315">
        <v>5698.89</v>
      </c>
      <c r="L47" s="315">
        <v>0</v>
      </c>
      <c r="M47" s="314">
        <v>0</v>
      </c>
      <c r="N47" s="294" t="s">
        <v>1836</v>
      </c>
    </row>
    <row r="48" spans="1:15" ht="20.100000000000001" hidden="1" customHeight="1">
      <c r="A48" s="294" t="s">
        <v>1836</v>
      </c>
      <c r="B48" s="294" t="s">
        <v>1818</v>
      </c>
      <c r="C48" s="294" t="s">
        <v>1867</v>
      </c>
      <c r="D48" s="294" t="s">
        <v>1877</v>
      </c>
      <c r="E48" s="294" t="s">
        <v>1331</v>
      </c>
      <c r="F48" s="314"/>
      <c r="G48" s="315">
        <v>3383</v>
      </c>
      <c r="H48" s="314"/>
      <c r="I48" s="294" t="s">
        <v>1253</v>
      </c>
      <c r="K48" s="315">
        <v>3383</v>
      </c>
      <c r="L48" s="315">
        <v>0</v>
      </c>
      <c r="M48" s="314">
        <v>0</v>
      </c>
      <c r="N48" s="294" t="s">
        <v>1836</v>
      </c>
    </row>
    <row r="49" spans="1:14" ht="20.100000000000001" hidden="1" customHeight="1">
      <c r="A49" s="294" t="s">
        <v>1836</v>
      </c>
      <c r="B49" s="294" t="s">
        <v>1818</v>
      </c>
      <c r="C49" s="294" t="s">
        <v>1867</v>
      </c>
      <c r="D49" s="294" t="s">
        <v>1878</v>
      </c>
      <c r="E49" s="294" t="s">
        <v>1292</v>
      </c>
      <c r="F49" s="314"/>
      <c r="G49" s="315">
        <v>3991.76</v>
      </c>
      <c r="H49" s="314"/>
      <c r="I49" s="294" t="s">
        <v>1253</v>
      </c>
      <c r="K49" s="315">
        <v>3991.76</v>
      </c>
      <c r="L49" s="315">
        <v>0</v>
      </c>
      <c r="M49" s="314">
        <v>0</v>
      </c>
      <c r="N49" s="294" t="s">
        <v>1836</v>
      </c>
    </row>
    <row r="50" spans="1:14" ht="20.100000000000001" hidden="1" customHeight="1">
      <c r="A50" s="294" t="s">
        <v>1836</v>
      </c>
      <c r="B50" s="294" t="s">
        <v>1818</v>
      </c>
      <c r="C50" s="294" t="s">
        <v>1867</v>
      </c>
      <c r="D50" s="294" t="s">
        <v>1879</v>
      </c>
      <c r="E50" s="294" t="s">
        <v>1333</v>
      </c>
      <c r="F50" s="314"/>
      <c r="G50" s="315">
        <v>24521.15</v>
      </c>
      <c r="H50" s="314"/>
      <c r="I50" s="294" t="s">
        <v>1253</v>
      </c>
      <c r="K50" s="315">
        <v>24521.15</v>
      </c>
      <c r="L50" s="315">
        <v>0</v>
      </c>
      <c r="M50" s="314">
        <v>0</v>
      </c>
      <c r="N50" s="294" t="s">
        <v>1836</v>
      </c>
    </row>
    <row r="51" spans="1:14" ht="20.100000000000001" hidden="1" customHeight="1">
      <c r="A51" s="294" t="s">
        <v>1836</v>
      </c>
      <c r="B51" s="294" t="s">
        <v>1818</v>
      </c>
      <c r="C51" s="294" t="s">
        <v>1867</v>
      </c>
      <c r="D51" s="294" t="s">
        <v>1880</v>
      </c>
      <c r="E51" s="294" t="s">
        <v>1325</v>
      </c>
      <c r="F51" s="314"/>
      <c r="G51" s="315">
        <v>14031.7</v>
      </c>
      <c r="H51" s="314"/>
      <c r="I51" s="294" t="s">
        <v>1253</v>
      </c>
      <c r="K51" s="315">
        <v>14031.7</v>
      </c>
      <c r="L51" s="315">
        <v>0</v>
      </c>
      <c r="M51" s="314">
        <v>0</v>
      </c>
      <c r="N51" s="294" t="s">
        <v>1836</v>
      </c>
    </row>
    <row r="52" spans="1:14" ht="20.100000000000001" hidden="1" customHeight="1">
      <c r="A52" s="294" t="s">
        <v>1836</v>
      </c>
      <c r="B52" s="294" t="s">
        <v>1818</v>
      </c>
      <c r="C52" s="294" t="s">
        <v>1867</v>
      </c>
      <c r="D52" s="294" t="s">
        <v>1881</v>
      </c>
      <c r="E52" s="294" t="s">
        <v>1472</v>
      </c>
      <c r="F52" s="314"/>
      <c r="G52" s="315">
        <v>14667.28</v>
      </c>
      <c r="H52" s="314"/>
      <c r="I52" s="294" t="s">
        <v>1253</v>
      </c>
      <c r="K52" s="315">
        <v>14667.28</v>
      </c>
      <c r="L52" s="315">
        <v>0</v>
      </c>
      <c r="M52" s="314">
        <v>0</v>
      </c>
      <c r="N52" s="294" t="s">
        <v>1836</v>
      </c>
    </row>
    <row r="53" spans="1:14" ht="20.100000000000001" hidden="1" customHeight="1">
      <c r="A53" s="294" t="s">
        <v>1836</v>
      </c>
      <c r="B53" s="294" t="s">
        <v>1818</v>
      </c>
      <c r="C53" s="294" t="s">
        <v>1867</v>
      </c>
      <c r="D53" s="294" t="s">
        <v>1882</v>
      </c>
      <c r="E53" s="294" t="s">
        <v>1347</v>
      </c>
      <c r="F53" s="314"/>
      <c r="G53" s="315">
        <v>4086.86</v>
      </c>
      <c r="H53" s="314"/>
      <c r="I53" s="294" t="s">
        <v>1253</v>
      </c>
      <c r="K53" s="315">
        <v>4086.86</v>
      </c>
      <c r="L53" s="315">
        <v>0</v>
      </c>
      <c r="M53" s="314">
        <v>0</v>
      </c>
      <c r="N53" s="294" t="s">
        <v>1836</v>
      </c>
    </row>
    <row r="54" spans="1:14" ht="20.100000000000001" hidden="1" customHeight="1">
      <c r="A54" s="294" t="s">
        <v>1836</v>
      </c>
      <c r="B54" s="294" t="s">
        <v>1818</v>
      </c>
      <c r="C54" s="294" t="s">
        <v>1867</v>
      </c>
      <c r="D54" s="294" t="s">
        <v>1883</v>
      </c>
      <c r="E54" s="294" t="s">
        <v>1296</v>
      </c>
      <c r="F54" s="314"/>
      <c r="G54" s="315">
        <v>16790.14</v>
      </c>
      <c r="H54" s="314">
        <v>596899.4099999998</v>
      </c>
      <c r="I54" s="294" t="s">
        <v>1253</v>
      </c>
      <c r="K54" s="315">
        <v>16790.14</v>
      </c>
      <c r="L54" s="315">
        <v>0</v>
      </c>
      <c r="M54" s="314">
        <v>0</v>
      </c>
      <c r="N54" s="294" t="s">
        <v>1836</v>
      </c>
    </row>
    <row r="55" spans="1:14" ht="20.100000000000001" hidden="1" customHeight="1">
      <c r="A55" s="294" t="s">
        <v>1884</v>
      </c>
      <c r="B55" s="294" t="s">
        <v>1847</v>
      </c>
      <c r="C55" s="294" t="s">
        <v>1885</v>
      </c>
      <c r="D55" s="294" t="s">
        <v>1886</v>
      </c>
      <c r="E55" s="294" t="s">
        <v>1165</v>
      </c>
      <c r="F55" s="314"/>
      <c r="G55" s="315">
        <v>122.4</v>
      </c>
      <c r="H55" s="314">
        <v>596777.00999999978</v>
      </c>
      <c r="I55" s="294" t="s">
        <v>1253</v>
      </c>
      <c r="J55" s="294" t="s">
        <v>1201</v>
      </c>
      <c r="K55" s="315">
        <v>122.4</v>
      </c>
      <c r="L55" s="315">
        <v>0</v>
      </c>
      <c r="M55" s="314">
        <v>0</v>
      </c>
      <c r="N55" s="294" t="s">
        <v>1836</v>
      </c>
    </row>
    <row r="56" spans="1:14" ht="20.100000000000001" hidden="1" customHeight="1">
      <c r="A56" s="294" t="s">
        <v>1836</v>
      </c>
      <c r="B56" s="294" t="s">
        <v>1818</v>
      </c>
      <c r="C56" s="294" t="s">
        <v>1867</v>
      </c>
      <c r="D56" s="294" t="s">
        <v>1882</v>
      </c>
      <c r="E56" s="294" t="s">
        <v>1341</v>
      </c>
      <c r="F56" s="314"/>
      <c r="G56" s="315">
        <v>7469.85</v>
      </c>
      <c r="H56" s="314"/>
      <c r="I56" s="294" t="s">
        <v>1253</v>
      </c>
      <c r="K56" s="315">
        <v>7469.85</v>
      </c>
      <c r="L56" s="315">
        <v>0</v>
      </c>
      <c r="M56" s="314">
        <v>0</v>
      </c>
      <c r="N56" s="294" t="s">
        <v>1836</v>
      </c>
    </row>
    <row r="57" spans="1:14" ht="20.100000000000001" hidden="1" customHeight="1">
      <c r="A57" s="294" t="s">
        <v>1836</v>
      </c>
      <c r="B57" s="294" t="s">
        <v>1818</v>
      </c>
      <c r="C57" s="294" t="s">
        <v>1867</v>
      </c>
      <c r="D57" s="294" t="s">
        <v>1887</v>
      </c>
      <c r="E57" s="294" t="s">
        <v>1520</v>
      </c>
      <c r="F57" s="314"/>
      <c r="G57" s="315">
        <v>12805.49</v>
      </c>
      <c r="H57" s="314"/>
      <c r="I57" s="294" t="s">
        <v>1253</v>
      </c>
      <c r="K57" s="315">
        <v>12805.49</v>
      </c>
      <c r="L57" s="315">
        <v>0</v>
      </c>
      <c r="M57" s="314">
        <v>0</v>
      </c>
      <c r="N57" s="294" t="s">
        <v>1836</v>
      </c>
    </row>
    <row r="58" spans="1:14" ht="20.100000000000001" hidden="1" customHeight="1">
      <c r="A58" s="294" t="s">
        <v>1836</v>
      </c>
      <c r="B58" s="294" t="s">
        <v>1818</v>
      </c>
      <c r="C58" s="294" t="s">
        <v>1867</v>
      </c>
      <c r="D58" s="294" t="s">
        <v>1888</v>
      </c>
      <c r="E58" s="294" t="s">
        <v>1091</v>
      </c>
      <c r="F58" s="314"/>
      <c r="G58" s="315">
        <v>90480.7</v>
      </c>
      <c r="H58" s="314"/>
      <c r="I58" s="294" t="s">
        <v>1253</v>
      </c>
      <c r="K58" s="315">
        <v>90480.7</v>
      </c>
      <c r="L58" s="315">
        <v>0</v>
      </c>
      <c r="M58" s="314">
        <v>0</v>
      </c>
      <c r="N58" s="294" t="s">
        <v>1836</v>
      </c>
    </row>
    <row r="59" spans="1:14" ht="20.100000000000001" hidden="1" customHeight="1">
      <c r="A59" s="294" t="s">
        <v>1836</v>
      </c>
      <c r="B59" s="294" t="s">
        <v>1818</v>
      </c>
      <c r="C59" s="294" t="s">
        <v>1867</v>
      </c>
      <c r="D59" s="294" t="s">
        <v>1889</v>
      </c>
      <c r="E59" s="294" t="s">
        <v>1448</v>
      </c>
      <c r="F59" s="314"/>
      <c r="G59" s="315">
        <v>120386.52</v>
      </c>
      <c r="H59" s="314"/>
      <c r="I59" s="294" t="s">
        <v>1253</v>
      </c>
      <c r="K59" s="315">
        <v>120386.52</v>
      </c>
      <c r="L59" s="315">
        <v>0</v>
      </c>
      <c r="M59" s="314">
        <v>0</v>
      </c>
      <c r="N59" s="294" t="s">
        <v>1836</v>
      </c>
    </row>
    <row r="60" spans="1:14" ht="20.100000000000001" hidden="1" customHeight="1">
      <c r="A60" s="294" t="s">
        <v>1836</v>
      </c>
      <c r="B60" s="294" t="s">
        <v>1818</v>
      </c>
      <c r="C60" s="294" t="s">
        <v>1867</v>
      </c>
      <c r="D60" s="294" t="s">
        <v>1890</v>
      </c>
      <c r="E60" s="294" t="s">
        <v>1776</v>
      </c>
      <c r="F60" s="314"/>
      <c r="G60" s="315">
        <v>13017.37</v>
      </c>
      <c r="H60" s="314"/>
      <c r="I60" s="294" t="s">
        <v>1253</v>
      </c>
      <c r="K60" s="315">
        <v>13017.37</v>
      </c>
      <c r="L60" s="315">
        <v>0</v>
      </c>
      <c r="M60" s="314">
        <v>0</v>
      </c>
      <c r="N60" s="294" t="s">
        <v>1836</v>
      </c>
    </row>
    <row r="61" spans="1:14" ht="20.100000000000001" hidden="1" customHeight="1">
      <c r="A61" s="294" t="s">
        <v>1836</v>
      </c>
      <c r="B61" s="294" t="s">
        <v>1818</v>
      </c>
      <c r="C61" s="294" t="s">
        <v>1867</v>
      </c>
      <c r="D61" s="294" t="s">
        <v>1891</v>
      </c>
      <c r="E61" s="294" t="s">
        <v>1385</v>
      </c>
      <c r="F61" s="314"/>
      <c r="G61" s="315">
        <v>5244.78</v>
      </c>
      <c r="H61" s="314"/>
      <c r="I61" s="294" t="s">
        <v>1253</v>
      </c>
      <c r="K61" s="315">
        <v>5244.78</v>
      </c>
      <c r="L61" s="315">
        <v>0</v>
      </c>
      <c r="M61" s="314">
        <v>0</v>
      </c>
      <c r="N61" s="294" t="s">
        <v>1836</v>
      </c>
    </row>
    <row r="62" spans="1:14" ht="20.100000000000001" hidden="1" customHeight="1">
      <c r="A62" s="294" t="s">
        <v>1836</v>
      </c>
      <c r="B62" s="294" t="s">
        <v>1818</v>
      </c>
      <c r="C62" s="294" t="s">
        <v>1867</v>
      </c>
      <c r="D62" s="294" t="s">
        <v>1892</v>
      </c>
      <c r="E62" s="294" t="s">
        <v>1369</v>
      </c>
      <c r="F62" s="314"/>
      <c r="G62" s="315">
        <v>3121.9</v>
      </c>
      <c r="H62" s="314"/>
      <c r="I62" s="294" t="s">
        <v>1253</v>
      </c>
      <c r="K62" s="315">
        <v>3121.9</v>
      </c>
      <c r="L62" s="315">
        <v>0</v>
      </c>
      <c r="M62" s="314">
        <v>0</v>
      </c>
      <c r="N62" s="294" t="s">
        <v>1836</v>
      </c>
    </row>
    <row r="63" spans="1:14" ht="20.100000000000001" hidden="1" customHeight="1">
      <c r="A63" s="294" t="s">
        <v>1836</v>
      </c>
      <c r="B63" s="294" t="s">
        <v>1818</v>
      </c>
      <c r="C63" s="294" t="s">
        <v>1867</v>
      </c>
      <c r="D63" s="294" t="s">
        <v>1893</v>
      </c>
      <c r="E63" s="294" t="s">
        <v>1288</v>
      </c>
      <c r="F63" s="314"/>
      <c r="G63" s="315">
        <v>26348.69</v>
      </c>
      <c r="H63" s="314"/>
      <c r="I63" s="294" t="s">
        <v>1253</v>
      </c>
      <c r="K63" s="315">
        <v>26348.69</v>
      </c>
      <c r="L63" s="315">
        <v>0</v>
      </c>
      <c r="M63" s="314">
        <v>0</v>
      </c>
      <c r="N63" s="294" t="s">
        <v>1836</v>
      </c>
    </row>
    <row r="64" spans="1:14" ht="20.100000000000001" hidden="1" customHeight="1">
      <c r="A64" s="294" t="s">
        <v>1836</v>
      </c>
      <c r="B64" s="294" t="s">
        <v>1818</v>
      </c>
      <c r="C64" s="294" t="s">
        <v>1867</v>
      </c>
      <c r="D64" s="294" t="s">
        <v>1894</v>
      </c>
      <c r="E64" s="294" t="s">
        <v>1469</v>
      </c>
      <c r="F64" s="314"/>
      <c r="G64" s="315">
        <v>5322.36</v>
      </c>
      <c r="H64" s="314"/>
      <c r="I64" s="294" t="s">
        <v>1253</v>
      </c>
      <c r="K64" s="315">
        <v>5322.36</v>
      </c>
      <c r="L64" s="315">
        <v>0</v>
      </c>
      <c r="M64" s="314">
        <v>0</v>
      </c>
      <c r="N64" s="294" t="s">
        <v>1836</v>
      </c>
    </row>
    <row r="65" spans="1:15" ht="20.100000000000001" hidden="1" customHeight="1">
      <c r="A65" s="294" t="s">
        <v>1836</v>
      </c>
      <c r="B65" s="294" t="s">
        <v>1818</v>
      </c>
      <c r="C65" s="294" t="s">
        <v>1867</v>
      </c>
      <c r="D65" s="294" t="s">
        <v>1895</v>
      </c>
      <c r="E65" s="294" t="s">
        <v>1772</v>
      </c>
      <c r="F65" s="314"/>
      <c r="G65" s="315">
        <v>36695.03</v>
      </c>
      <c r="H65" s="314"/>
      <c r="I65" s="294" t="s">
        <v>1253</v>
      </c>
      <c r="K65" s="315">
        <v>36695.03</v>
      </c>
      <c r="L65" s="315">
        <v>0</v>
      </c>
      <c r="M65" s="314">
        <v>0</v>
      </c>
      <c r="N65" s="294" t="s">
        <v>1836</v>
      </c>
    </row>
    <row r="66" spans="1:15" ht="20.100000000000001" hidden="1" customHeight="1">
      <c r="A66" s="294" t="s">
        <v>1836</v>
      </c>
      <c r="B66" s="294" t="s">
        <v>1818</v>
      </c>
      <c r="C66" s="294" t="s">
        <v>1867</v>
      </c>
      <c r="D66" s="294" t="s">
        <v>1896</v>
      </c>
      <c r="E66" s="294" t="s">
        <v>1897</v>
      </c>
      <c r="F66" s="314"/>
      <c r="G66" s="315">
        <v>5494.54</v>
      </c>
      <c r="H66" s="314"/>
      <c r="I66" s="294" t="s">
        <v>1253</v>
      </c>
      <c r="K66" s="315">
        <v>5494.54</v>
      </c>
      <c r="L66" s="315">
        <v>0</v>
      </c>
      <c r="M66" s="314">
        <v>0</v>
      </c>
      <c r="N66" s="294" t="s">
        <v>1836</v>
      </c>
    </row>
    <row r="67" spans="1:15" ht="20.100000000000001" hidden="1" customHeight="1">
      <c r="A67" s="294" t="s">
        <v>1836</v>
      </c>
      <c r="B67" s="294" t="s">
        <v>1818</v>
      </c>
      <c r="C67" s="294" t="s">
        <v>1867</v>
      </c>
      <c r="D67" s="294" t="s">
        <v>1898</v>
      </c>
      <c r="E67" s="294" t="s">
        <v>1468</v>
      </c>
      <c r="F67" s="314"/>
      <c r="G67" s="315">
        <v>3326.45</v>
      </c>
      <c r="H67" s="314"/>
      <c r="I67" s="294" t="s">
        <v>1253</v>
      </c>
      <c r="K67" s="315">
        <v>3326.45</v>
      </c>
      <c r="L67" s="315">
        <v>0</v>
      </c>
      <c r="M67" s="314">
        <v>0</v>
      </c>
      <c r="N67" s="294" t="s">
        <v>1836</v>
      </c>
    </row>
    <row r="68" spans="1:15" ht="20.100000000000001" hidden="1" customHeight="1">
      <c r="A68" s="294" t="s">
        <v>1836</v>
      </c>
      <c r="B68" s="294" t="s">
        <v>1818</v>
      </c>
      <c r="C68" s="294" t="s">
        <v>1867</v>
      </c>
      <c r="D68" s="294" t="s">
        <v>1899</v>
      </c>
      <c r="E68" s="294" t="s">
        <v>1580</v>
      </c>
      <c r="F68" s="314"/>
      <c r="G68" s="315">
        <v>9374.6200000000008</v>
      </c>
      <c r="H68" s="314"/>
      <c r="I68" s="294" t="s">
        <v>1253</v>
      </c>
      <c r="K68" s="315">
        <v>9374.6200000000008</v>
      </c>
      <c r="L68" s="315">
        <v>0</v>
      </c>
      <c r="M68" s="314">
        <v>0</v>
      </c>
      <c r="N68" s="294" t="s">
        <v>1836</v>
      </c>
    </row>
    <row r="69" spans="1:15" ht="20.100000000000001" hidden="1" customHeight="1">
      <c r="A69" s="294" t="s">
        <v>1836</v>
      </c>
      <c r="B69" s="294" t="s">
        <v>1818</v>
      </c>
      <c r="C69" s="294" t="s">
        <v>1867</v>
      </c>
      <c r="D69" s="294" t="s">
        <v>1900</v>
      </c>
      <c r="E69" s="294" t="s">
        <v>1567</v>
      </c>
      <c r="F69" s="314"/>
      <c r="G69" s="315">
        <v>13644.62</v>
      </c>
      <c r="H69" s="314"/>
      <c r="I69" s="294" t="s">
        <v>1253</v>
      </c>
      <c r="K69" s="315">
        <v>13644.62</v>
      </c>
      <c r="L69" s="315">
        <v>0</v>
      </c>
      <c r="M69" s="314">
        <v>0</v>
      </c>
      <c r="N69" s="294" t="s">
        <v>1836</v>
      </c>
    </row>
    <row r="70" spans="1:15" ht="20.100000000000001" hidden="1" customHeight="1">
      <c r="A70" s="294" t="s">
        <v>1836</v>
      </c>
      <c r="B70" s="294" t="s">
        <v>1818</v>
      </c>
      <c r="C70" s="294" t="s">
        <v>1867</v>
      </c>
      <c r="D70" s="294" t="s">
        <v>1901</v>
      </c>
      <c r="E70" s="294" t="s">
        <v>1633</v>
      </c>
      <c r="F70" s="314"/>
      <c r="G70" s="315">
        <v>2724.58</v>
      </c>
      <c r="H70" s="314"/>
      <c r="I70" s="294" t="s">
        <v>1253</v>
      </c>
      <c r="K70" s="315">
        <v>2724.58</v>
      </c>
      <c r="L70" s="315">
        <v>0</v>
      </c>
      <c r="M70" s="314">
        <v>0</v>
      </c>
      <c r="N70" s="294" t="s">
        <v>1836</v>
      </c>
    </row>
    <row r="71" spans="1:15" ht="20.100000000000001" hidden="1" customHeight="1">
      <c r="A71" s="294" t="s">
        <v>1836</v>
      </c>
      <c r="B71" s="294" t="s">
        <v>1818</v>
      </c>
      <c r="C71" s="294" t="s">
        <v>1867</v>
      </c>
      <c r="D71" s="294" t="s">
        <v>1902</v>
      </c>
      <c r="E71" s="294" t="s">
        <v>1586</v>
      </c>
      <c r="F71" s="314"/>
      <c r="G71" s="315">
        <v>6919.02</v>
      </c>
      <c r="H71" s="314"/>
      <c r="I71" s="294" t="s">
        <v>1253</v>
      </c>
      <c r="K71" s="315">
        <v>6919.02</v>
      </c>
      <c r="L71" s="315">
        <v>0</v>
      </c>
      <c r="M71" s="314">
        <v>0</v>
      </c>
      <c r="N71" s="294" t="s">
        <v>1836</v>
      </c>
    </row>
    <row r="72" spans="1:15" ht="20.100000000000001" hidden="1" customHeight="1">
      <c r="A72" s="294" t="s">
        <v>1836</v>
      </c>
      <c r="B72" s="294" t="s">
        <v>1818</v>
      </c>
      <c r="C72" s="294" t="s">
        <v>1867</v>
      </c>
      <c r="D72" s="294" t="s">
        <v>1903</v>
      </c>
      <c r="E72" s="294" t="s">
        <v>1631</v>
      </c>
      <c r="F72" s="314"/>
      <c r="G72" s="315">
        <v>8648.77</v>
      </c>
      <c r="H72" s="314"/>
      <c r="I72" s="294" t="s">
        <v>1253</v>
      </c>
      <c r="K72" s="315">
        <v>8648.77</v>
      </c>
      <c r="L72" s="315">
        <v>0</v>
      </c>
      <c r="M72" s="314">
        <v>0</v>
      </c>
      <c r="N72" s="294" t="s">
        <v>1836</v>
      </c>
    </row>
    <row r="73" spans="1:15" ht="20.100000000000001" hidden="1" customHeight="1">
      <c r="A73" s="294" t="s">
        <v>1836</v>
      </c>
      <c r="B73" s="294" t="s">
        <v>1818</v>
      </c>
      <c r="C73" s="294" t="s">
        <v>1867</v>
      </c>
      <c r="D73" s="294" t="s">
        <v>1904</v>
      </c>
      <c r="E73" s="294" t="s">
        <v>1470</v>
      </c>
      <c r="F73" s="314"/>
      <c r="G73" s="315">
        <v>13644.64</v>
      </c>
      <c r="H73" s="314"/>
      <c r="I73" s="294" t="s">
        <v>1253</v>
      </c>
      <c r="K73" s="315">
        <v>13644.64</v>
      </c>
      <c r="L73" s="315">
        <v>0</v>
      </c>
      <c r="M73" s="314">
        <v>0</v>
      </c>
      <c r="N73" s="294" t="s">
        <v>1836</v>
      </c>
    </row>
    <row r="74" spans="1:15" ht="20.100000000000001" hidden="1" customHeight="1">
      <c r="A74" s="294" t="s">
        <v>1836</v>
      </c>
      <c r="B74" s="294" t="s">
        <v>1818</v>
      </c>
      <c r="C74" s="294" t="s">
        <v>1867</v>
      </c>
      <c r="D74" s="294" t="s">
        <v>1905</v>
      </c>
      <c r="E74" s="294" t="s">
        <v>1906</v>
      </c>
      <c r="F74" s="314"/>
      <c r="G74" s="315">
        <v>3193.42</v>
      </c>
      <c r="H74" s="314"/>
      <c r="I74" s="294" t="s">
        <v>1253</v>
      </c>
      <c r="K74" s="315">
        <v>3193.42</v>
      </c>
      <c r="L74" s="315">
        <v>0</v>
      </c>
      <c r="M74" s="314">
        <v>0</v>
      </c>
      <c r="N74" s="294" t="s">
        <v>1836</v>
      </c>
    </row>
    <row r="75" spans="1:15" ht="20.100000000000001" hidden="1" customHeight="1">
      <c r="A75" s="294" t="s">
        <v>1836</v>
      </c>
      <c r="B75" s="294" t="s">
        <v>1818</v>
      </c>
      <c r="C75" s="294" t="s">
        <v>1867</v>
      </c>
      <c r="D75" s="294" t="s">
        <v>1907</v>
      </c>
      <c r="E75" s="294" t="s">
        <v>1353</v>
      </c>
      <c r="F75" s="314"/>
      <c r="G75" s="315">
        <v>29652.35</v>
      </c>
      <c r="H75" s="314"/>
      <c r="I75" s="294" t="s">
        <v>1253</v>
      </c>
      <c r="K75" s="315">
        <v>29652.35</v>
      </c>
      <c r="L75" s="315">
        <v>0</v>
      </c>
      <c r="M75" s="314">
        <v>0</v>
      </c>
      <c r="N75" s="294" t="s">
        <v>1836</v>
      </c>
    </row>
    <row r="76" spans="1:15" ht="20.100000000000001" hidden="1" customHeight="1">
      <c r="A76" s="294" t="s">
        <v>1836</v>
      </c>
      <c r="B76" s="294" t="s">
        <v>1818</v>
      </c>
      <c r="C76" s="294" t="s">
        <v>1867</v>
      </c>
      <c r="D76" s="294" t="s">
        <v>1908</v>
      </c>
      <c r="E76" s="294" t="s">
        <v>1584</v>
      </c>
      <c r="F76" s="314"/>
      <c r="G76" s="315">
        <v>1995.87</v>
      </c>
      <c r="H76" s="314"/>
      <c r="I76" s="294" t="s">
        <v>1253</v>
      </c>
      <c r="K76" s="315">
        <v>1995.87</v>
      </c>
      <c r="L76" s="315">
        <v>0</v>
      </c>
      <c r="M76" s="314">
        <v>0</v>
      </c>
      <c r="N76" s="294" t="s">
        <v>1836</v>
      </c>
    </row>
    <row r="77" spans="1:15" ht="20.100000000000001" hidden="1" customHeight="1">
      <c r="A77" s="294" t="s">
        <v>1836</v>
      </c>
      <c r="B77" s="294" t="s">
        <v>1836</v>
      </c>
      <c r="C77" s="294" t="s">
        <v>329</v>
      </c>
      <c r="D77" s="294" t="s">
        <v>329</v>
      </c>
      <c r="E77" s="294" t="s">
        <v>637</v>
      </c>
      <c r="F77" s="314"/>
      <c r="G77" s="315">
        <v>11</v>
      </c>
      <c r="H77" s="314"/>
      <c r="I77" s="294" t="s">
        <v>1253</v>
      </c>
      <c r="K77" s="315">
        <v>11</v>
      </c>
      <c r="L77" s="315">
        <v>0</v>
      </c>
      <c r="M77" s="314">
        <v>0</v>
      </c>
      <c r="N77" s="294" t="s">
        <v>1836</v>
      </c>
      <c r="O77" s="294" t="s">
        <v>1909</v>
      </c>
    </row>
    <row r="78" spans="1:15" ht="20.100000000000001" hidden="1" customHeight="1">
      <c r="A78" s="294" t="s">
        <v>1836</v>
      </c>
      <c r="B78" s="294" t="s">
        <v>1836</v>
      </c>
      <c r="C78" s="294" t="s">
        <v>329</v>
      </c>
      <c r="D78" s="294" t="s">
        <v>329</v>
      </c>
      <c r="E78" s="294" t="s">
        <v>637</v>
      </c>
      <c r="F78" s="314"/>
      <c r="G78" s="315">
        <v>11</v>
      </c>
      <c r="H78" s="314"/>
      <c r="I78" s="294" t="s">
        <v>1253</v>
      </c>
      <c r="K78" s="315">
        <v>11</v>
      </c>
      <c r="L78" s="315">
        <v>0</v>
      </c>
      <c r="M78" s="314">
        <v>0</v>
      </c>
      <c r="N78" s="294" t="s">
        <v>1836</v>
      </c>
      <c r="O78" s="294" t="s">
        <v>1909</v>
      </c>
    </row>
    <row r="79" spans="1:15" ht="20.100000000000001" hidden="1" customHeight="1">
      <c r="A79" s="294" t="s">
        <v>1836</v>
      </c>
      <c r="B79" s="294" t="s">
        <v>1836</v>
      </c>
      <c r="C79" s="294" t="s">
        <v>329</v>
      </c>
      <c r="D79" s="294" t="s">
        <v>329</v>
      </c>
      <c r="E79" s="294" t="s">
        <v>637</v>
      </c>
      <c r="F79" s="314"/>
      <c r="G79" s="315">
        <v>11</v>
      </c>
      <c r="H79" s="314"/>
      <c r="I79" s="294" t="s">
        <v>1253</v>
      </c>
      <c r="K79" s="315">
        <v>11</v>
      </c>
      <c r="L79" s="315">
        <v>0</v>
      </c>
      <c r="M79" s="314">
        <v>0</v>
      </c>
      <c r="N79" s="294" t="s">
        <v>1836</v>
      </c>
      <c r="O79" s="294" t="s">
        <v>1909</v>
      </c>
    </row>
    <row r="80" spans="1:15" ht="20.100000000000001" hidden="1" customHeight="1">
      <c r="A80" s="294" t="s">
        <v>1836</v>
      </c>
      <c r="B80" s="294" t="s">
        <v>1836</v>
      </c>
      <c r="C80" s="294" t="s">
        <v>329</v>
      </c>
      <c r="D80" s="294" t="s">
        <v>329</v>
      </c>
      <c r="E80" s="294" t="s">
        <v>637</v>
      </c>
      <c r="F80" s="314"/>
      <c r="G80" s="315">
        <v>11</v>
      </c>
      <c r="H80" s="314"/>
      <c r="I80" s="294" t="s">
        <v>1253</v>
      </c>
      <c r="K80" s="315">
        <v>11</v>
      </c>
      <c r="L80" s="315">
        <v>0</v>
      </c>
      <c r="M80" s="314">
        <v>0</v>
      </c>
      <c r="N80" s="294" t="s">
        <v>1836</v>
      </c>
      <c r="O80" s="294" t="s">
        <v>1909</v>
      </c>
    </row>
    <row r="81" spans="1:15" ht="20.100000000000001" hidden="1" customHeight="1">
      <c r="A81" s="294" t="s">
        <v>1836</v>
      </c>
      <c r="B81" s="294" t="s">
        <v>1836</v>
      </c>
      <c r="C81" s="294" t="s">
        <v>329</v>
      </c>
      <c r="D81" s="294" t="s">
        <v>329</v>
      </c>
      <c r="E81" s="294" t="s">
        <v>637</v>
      </c>
      <c r="F81" s="314"/>
      <c r="G81" s="315">
        <v>11</v>
      </c>
      <c r="H81" s="314"/>
      <c r="I81" s="294" t="s">
        <v>1253</v>
      </c>
      <c r="K81" s="315">
        <v>11</v>
      </c>
      <c r="L81" s="315">
        <v>0</v>
      </c>
      <c r="M81" s="314">
        <v>0</v>
      </c>
      <c r="N81" s="294" t="s">
        <v>1836</v>
      </c>
      <c r="O81" s="294" t="s">
        <v>1909</v>
      </c>
    </row>
    <row r="82" spans="1:15" ht="20.100000000000001" hidden="1" customHeight="1">
      <c r="A82" s="294" t="s">
        <v>1836</v>
      </c>
      <c r="B82" s="294" t="s">
        <v>1836</v>
      </c>
      <c r="C82" s="294" t="s">
        <v>329</v>
      </c>
      <c r="D82" s="294" t="s">
        <v>329</v>
      </c>
      <c r="E82" s="294" t="s">
        <v>637</v>
      </c>
      <c r="F82" s="314"/>
      <c r="G82" s="315">
        <v>11</v>
      </c>
      <c r="H82" s="314"/>
      <c r="I82" s="294" t="s">
        <v>1253</v>
      </c>
      <c r="K82" s="315">
        <v>11</v>
      </c>
      <c r="L82" s="315">
        <v>0</v>
      </c>
      <c r="M82" s="314">
        <v>0</v>
      </c>
      <c r="N82" s="294" t="s">
        <v>1836</v>
      </c>
      <c r="O82" s="294" t="s">
        <v>1909</v>
      </c>
    </row>
    <row r="83" spans="1:15" ht="20.100000000000001" hidden="1" customHeight="1">
      <c r="A83" s="294" t="s">
        <v>1836</v>
      </c>
      <c r="B83" s="294" t="s">
        <v>1836</v>
      </c>
      <c r="C83" s="294" t="s">
        <v>329</v>
      </c>
      <c r="D83" s="294" t="s">
        <v>329</v>
      </c>
      <c r="E83" s="294" t="s">
        <v>637</v>
      </c>
      <c r="F83" s="314"/>
      <c r="G83" s="315">
        <v>11</v>
      </c>
      <c r="H83" s="314"/>
      <c r="I83" s="294" t="s">
        <v>1253</v>
      </c>
      <c r="K83" s="315">
        <v>11</v>
      </c>
      <c r="L83" s="315">
        <v>0</v>
      </c>
      <c r="M83" s="314">
        <v>0</v>
      </c>
      <c r="N83" s="294" t="s">
        <v>1836</v>
      </c>
      <c r="O83" s="294" t="s">
        <v>1909</v>
      </c>
    </row>
    <row r="84" spans="1:15" ht="20.100000000000001" hidden="1" customHeight="1">
      <c r="A84" s="294" t="s">
        <v>1836</v>
      </c>
      <c r="B84" s="294" t="s">
        <v>1836</v>
      </c>
      <c r="C84" s="294" t="s">
        <v>329</v>
      </c>
      <c r="D84" s="294" t="s">
        <v>329</v>
      </c>
      <c r="E84" s="294" t="s">
        <v>637</v>
      </c>
      <c r="F84" s="314"/>
      <c r="G84" s="315">
        <v>11</v>
      </c>
      <c r="H84" s="314"/>
      <c r="I84" s="294" t="s">
        <v>1253</v>
      </c>
      <c r="K84" s="315">
        <v>11</v>
      </c>
      <c r="L84" s="315">
        <v>0</v>
      </c>
      <c r="M84" s="314">
        <v>0</v>
      </c>
      <c r="N84" s="294" t="s">
        <v>1836</v>
      </c>
      <c r="O84" s="294" t="s">
        <v>1909</v>
      </c>
    </row>
    <row r="85" spans="1:15" ht="20.100000000000001" hidden="1" customHeight="1">
      <c r="A85" s="294" t="s">
        <v>1836</v>
      </c>
      <c r="B85" s="294" t="s">
        <v>1836</v>
      </c>
      <c r="C85" s="294" t="s">
        <v>329</v>
      </c>
      <c r="D85" s="294" t="s">
        <v>329</v>
      </c>
      <c r="E85" s="294" t="s">
        <v>637</v>
      </c>
      <c r="F85" s="314"/>
      <c r="G85" s="315">
        <v>11</v>
      </c>
      <c r="H85" s="314"/>
      <c r="I85" s="294" t="s">
        <v>1253</v>
      </c>
      <c r="K85" s="315">
        <v>11</v>
      </c>
      <c r="L85" s="315">
        <v>0</v>
      </c>
      <c r="M85" s="314">
        <v>0</v>
      </c>
      <c r="N85" s="294" t="s">
        <v>1836</v>
      </c>
      <c r="O85" s="294" t="s">
        <v>1909</v>
      </c>
    </row>
    <row r="86" spans="1:15" ht="20.100000000000001" hidden="1" customHeight="1">
      <c r="A86" s="294" t="s">
        <v>1836</v>
      </c>
      <c r="B86" s="294" t="s">
        <v>1836</v>
      </c>
      <c r="C86" s="294" t="s">
        <v>329</v>
      </c>
      <c r="D86" s="294" t="s">
        <v>329</v>
      </c>
      <c r="E86" s="294" t="s">
        <v>637</v>
      </c>
      <c r="F86" s="314"/>
      <c r="G86" s="315">
        <v>11</v>
      </c>
      <c r="H86" s="314"/>
      <c r="I86" s="294" t="s">
        <v>1253</v>
      </c>
      <c r="K86" s="315">
        <v>11</v>
      </c>
      <c r="L86" s="315">
        <v>0</v>
      </c>
      <c r="M86" s="314">
        <v>0</v>
      </c>
      <c r="N86" s="294" t="s">
        <v>1836</v>
      </c>
      <c r="O86" s="294" t="s">
        <v>1909</v>
      </c>
    </row>
    <row r="87" spans="1:15" ht="20.100000000000001" hidden="1" customHeight="1">
      <c r="A87" s="294" t="s">
        <v>1836</v>
      </c>
      <c r="B87" s="294" t="s">
        <v>1836</v>
      </c>
      <c r="C87" s="294" t="s">
        <v>329</v>
      </c>
      <c r="D87" s="294" t="s">
        <v>329</v>
      </c>
      <c r="E87" s="294" t="s">
        <v>637</v>
      </c>
      <c r="F87" s="314"/>
      <c r="G87" s="315">
        <v>11</v>
      </c>
      <c r="H87" s="314"/>
      <c r="I87" s="294" t="s">
        <v>1253</v>
      </c>
      <c r="K87" s="315">
        <v>11</v>
      </c>
      <c r="L87" s="315">
        <v>0</v>
      </c>
      <c r="M87" s="314">
        <v>0</v>
      </c>
      <c r="N87" s="294" t="s">
        <v>1836</v>
      </c>
      <c r="O87" s="294" t="s">
        <v>1909</v>
      </c>
    </row>
    <row r="88" spans="1:15" ht="20.100000000000001" hidden="1" customHeight="1">
      <c r="A88" s="294" t="s">
        <v>1836</v>
      </c>
      <c r="B88" s="294" t="s">
        <v>1836</v>
      </c>
      <c r="C88" s="294" t="s">
        <v>329</v>
      </c>
      <c r="D88" s="294" t="s">
        <v>329</v>
      </c>
      <c r="E88" s="294" t="s">
        <v>637</v>
      </c>
      <c r="F88" s="314"/>
      <c r="G88" s="315">
        <v>11</v>
      </c>
      <c r="H88" s="314"/>
      <c r="I88" s="294" t="s">
        <v>1253</v>
      </c>
      <c r="K88" s="315">
        <v>11</v>
      </c>
      <c r="L88" s="315">
        <v>0</v>
      </c>
      <c r="M88" s="314">
        <v>0</v>
      </c>
      <c r="N88" s="294" t="s">
        <v>1836</v>
      </c>
      <c r="O88" s="294" t="s">
        <v>1909</v>
      </c>
    </row>
    <row r="89" spans="1:15" ht="20.100000000000001" hidden="1" customHeight="1">
      <c r="A89" s="294" t="s">
        <v>1836</v>
      </c>
      <c r="B89" s="294" t="s">
        <v>1836</v>
      </c>
      <c r="C89" s="294" t="s">
        <v>329</v>
      </c>
      <c r="D89" s="294" t="s">
        <v>329</v>
      </c>
      <c r="E89" s="294" t="s">
        <v>637</v>
      </c>
      <c r="F89" s="314"/>
      <c r="G89" s="315">
        <v>11</v>
      </c>
      <c r="H89" s="314"/>
      <c r="I89" s="294" t="s">
        <v>1253</v>
      </c>
      <c r="K89" s="315">
        <v>11</v>
      </c>
      <c r="L89" s="315">
        <v>0</v>
      </c>
      <c r="M89" s="314">
        <v>0</v>
      </c>
      <c r="N89" s="294" t="s">
        <v>1836</v>
      </c>
      <c r="O89" s="294" t="s">
        <v>1909</v>
      </c>
    </row>
    <row r="90" spans="1:15" ht="20.100000000000001" hidden="1" customHeight="1">
      <c r="A90" s="294" t="s">
        <v>1836</v>
      </c>
      <c r="B90" s="294" t="s">
        <v>1836</v>
      </c>
      <c r="C90" s="294" t="s">
        <v>329</v>
      </c>
      <c r="D90" s="294" t="s">
        <v>329</v>
      </c>
      <c r="E90" s="294" t="s">
        <v>637</v>
      </c>
      <c r="F90" s="314"/>
      <c r="G90" s="315">
        <v>11</v>
      </c>
      <c r="H90" s="314"/>
      <c r="I90" s="294" t="s">
        <v>1253</v>
      </c>
      <c r="K90" s="315">
        <v>11</v>
      </c>
      <c r="L90" s="315">
        <v>0</v>
      </c>
      <c r="M90" s="314">
        <v>0</v>
      </c>
      <c r="N90" s="294" t="s">
        <v>1836</v>
      </c>
      <c r="O90" s="294" t="s">
        <v>1909</v>
      </c>
    </row>
    <row r="91" spans="1:15" ht="20.100000000000001" hidden="1" customHeight="1">
      <c r="A91" s="294" t="s">
        <v>1836</v>
      </c>
      <c r="B91" s="294" t="s">
        <v>1836</v>
      </c>
      <c r="C91" s="294" t="s">
        <v>329</v>
      </c>
      <c r="D91" s="294" t="s">
        <v>329</v>
      </c>
      <c r="E91" s="294" t="s">
        <v>637</v>
      </c>
      <c r="F91" s="314"/>
      <c r="G91" s="315">
        <v>11</v>
      </c>
      <c r="H91" s="314"/>
      <c r="I91" s="294" t="s">
        <v>1253</v>
      </c>
      <c r="K91" s="315">
        <v>11</v>
      </c>
      <c r="L91" s="315">
        <v>0</v>
      </c>
      <c r="M91" s="314">
        <v>0</v>
      </c>
      <c r="N91" s="294" t="s">
        <v>1836</v>
      </c>
      <c r="O91" s="294" t="s">
        <v>1909</v>
      </c>
    </row>
    <row r="92" spans="1:15" ht="20.100000000000001" hidden="1" customHeight="1">
      <c r="A92" s="294" t="s">
        <v>1836</v>
      </c>
      <c r="B92" s="294" t="s">
        <v>1836</v>
      </c>
      <c r="C92" s="294" t="s">
        <v>329</v>
      </c>
      <c r="D92" s="294" t="s">
        <v>329</v>
      </c>
      <c r="E92" s="294" t="s">
        <v>637</v>
      </c>
      <c r="F92" s="314"/>
      <c r="G92" s="315">
        <v>11</v>
      </c>
      <c r="H92" s="314"/>
      <c r="I92" s="294" t="s">
        <v>1253</v>
      </c>
      <c r="K92" s="315">
        <v>11</v>
      </c>
      <c r="L92" s="315">
        <v>0</v>
      </c>
      <c r="M92" s="314">
        <v>0</v>
      </c>
      <c r="N92" s="294" t="s">
        <v>1836</v>
      </c>
      <c r="O92" s="294" t="s">
        <v>1909</v>
      </c>
    </row>
    <row r="93" spans="1:15" ht="20.100000000000001" hidden="1" customHeight="1">
      <c r="A93" s="294" t="s">
        <v>1836</v>
      </c>
      <c r="B93" s="294" t="s">
        <v>1836</v>
      </c>
      <c r="C93" s="294" t="s">
        <v>329</v>
      </c>
      <c r="D93" s="294" t="s">
        <v>329</v>
      </c>
      <c r="E93" s="294" t="s">
        <v>637</v>
      </c>
      <c r="F93" s="314"/>
      <c r="G93" s="315">
        <v>11</v>
      </c>
      <c r="H93" s="314"/>
      <c r="I93" s="294" t="s">
        <v>1253</v>
      </c>
      <c r="K93" s="315">
        <v>11</v>
      </c>
      <c r="L93" s="315">
        <v>0</v>
      </c>
      <c r="M93" s="314">
        <v>0</v>
      </c>
      <c r="N93" s="294" t="s">
        <v>1836</v>
      </c>
      <c r="O93" s="294" t="s">
        <v>1909</v>
      </c>
    </row>
    <row r="94" spans="1:15" ht="20.100000000000001" hidden="1" customHeight="1">
      <c r="A94" s="294" t="s">
        <v>1836</v>
      </c>
      <c r="B94" s="294" t="s">
        <v>1836</v>
      </c>
      <c r="C94" s="294" t="s">
        <v>329</v>
      </c>
      <c r="D94" s="294" t="s">
        <v>329</v>
      </c>
      <c r="E94" s="294" t="s">
        <v>637</v>
      </c>
      <c r="F94" s="314"/>
      <c r="G94" s="315">
        <v>11</v>
      </c>
      <c r="H94" s="314"/>
      <c r="I94" s="294" t="s">
        <v>1253</v>
      </c>
      <c r="K94" s="315">
        <v>11</v>
      </c>
      <c r="L94" s="315">
        <v>0</v>
      </c>
      <c r="M94" s="314">
        <v>0</v>
      </c>
      <c r="N94" s="294" t="s">
        <v>1836</v>
      </c>
      <c r="O94" s="294" t="s">
        <v>1909</v>
      </c>
    </row>
    <row r="95" spans="1:15" ht="20.100000000000001" hidden="1" customHeight="1">
      <c r="A95" s="294" t="s">
        <v>1836</v>
      </c>
      <c r="B95" s="294" t="s">
        <v>1836</v>
      </c>
      <c r="C95" s="294" t="s">
        <v>329</v>
      </c>
      <c r="D95" s="294" t="s">
        <v>329</v>
      </c>
      <c r="E95" s="294" t="s">
        <v>637</v>
      </c>
      <c r="F95" s="314"/>
      <c r="G95" s="315">
        <v>11</v>
      </c>
      <c r="H95" s="314"/>
      <c r="I95" s="294" t="s">
        <v>1253</v>
      </c>
      <c r="K95" s="315">
        <v>11</v>
      </c>
      <c r="L95" s="315">
        <v>0</v>
      </c>
      <c r="M95" s="314">
        <v>0</v>
      </c>
      <c r="N95" s="294" t="s">
        <v>1836</v>
      </c>
      <c r="O95" s="294" t="s">
        <v>1909</v>
      </c>
    </row>
    <row r="96" spans="1:15" ht="20.100000000000001" hidden="1" customHeight="1">
      <c r="A96" s="294" t="s">
        <v>1836</v>
      </c>
      <c r="B96" s="294" t="s">
        <v>1836</v>
      </c>
      <c r="C96" s="294" t="s">
        <v>329</v>
      </c>
      <c r="D96" s="294" t="s">
        <v>329</v>
      </c>
      <c r="E96" s="294" t="s">
        <v>637</v>
      </c>
      <c r="F96" s="314"/>
      <c r="G96" s="315">
        <v>50</v>
      </c>
      <c r="H96" s="314"/>
      <c r="I96" s="294" t="s">
        <v>1253</v>
      </c>
      <c r="K96" s="315">
        <v>50</v>
      </c>
      <c r="L96" s="315">
        <v>0</v>
      </c>
      <c r="M96" s="314">
        <v>0</v>
      </c>
      <c r="N96" s="294" t="s">
        <v>1836</v>
      </c>
      <c r="O96" s="294" t="s">
        <v>1910</v>
      </c>
    </row>
    <row r="97" spans="1:15" ht="20.100000000000001" hidden="1" customHeight="1">
      <c r="A97" s="294" t="s">
        <v>1836</v>
      </c>
      <c r="B97" s="294" t="s">
        <v>1836</v>
      </c>
      <c r="C97" s="294" t="s">
        <v>329</v>
      </c>
      <c r="D97" s="294" t="s">
        <v>329</v>
      </c>
      <c r="E97" s="294" t="s">
        <v>637</v>
      </c>
      <c r="F97" s="314"/>
      <c r="G97" s="315">
        <v>6.8</v>
      </c>
      <c r="H97" s="314">
        <v>176999.63999999978</v>
      </c>
      <c r="I97" s="294" t="s">
        <v>1253</v>
      </c>
      <c r="K97" s="315">
        <v>6.8</v>
      </c>
      <c r="L97" s="315">
        <v>0</v>
      </c>
      <c r="M97" s="314">
        <v>0</v>
      </c>
      <c r="N97" s="294" t="s">
        <v>1836</v>
      </c>
      <c r="O97" s="294" t="s">
        <v>1911</v>
      </c>
    </row>
    <row r="98" spans="1:15" ht="20.100000000000001" hidden="1" customHeight="1">
      <c r="A98" s="294" t="s">
        <v>1815</v>
      </c>
      <c r="B98" s="294" t="s">
        <v>1912</v>
      </c>
      <c r="C98" s="294" t="s">
        <v>1867</v>
      </c>
      <c r="D98" s="294" t="s">
        <v>1913</v>
      </c>
      <c r="E98" s="294" t="s">
        <v>1914</v>
      </c>
      <c r="F98" s="314"/>
      <c r="G98" s="315">
        <v>604.80999999999995</v>
      </c>
      <c r="H98" s="314">
        <v>176394.82999999978</v>
      </c>
      <c r="I98" s="294" t="s">
        <v>1253</v>
      </c>
      <c r="K98" s="315">
        <v>604.80999999999995</v>
      </c>
      <c r="L98" s="315">
        <v>0</v>
      </c>
      <c r="M98" s="314">
        <v>0</v>
      </c>
      <c r="N98" s="294" t="s">
        <v>1884</v>
      </c>
    </row>
    <row r="99" spans="1:15" ht="20.100000000000001" hidden="1" customHeight="1">
      <c r="A99" s="294" t="s">
        <v>1836</v>
      </c>
      <c r="B99" s="294" t="s">
        <v>1818</v>
      </c>
      <c r="C99" s="294" t="s">
        <v>1867</v>
      </c>
      <c r="D99" s="294" t="s">
        <v>1915</v>
      </c>
      <c r="E99" s="294" t="s">
        <v>1608</v>
      </c>
      <c r="F99" s="314"/>
      <c r="G99" s="315">
        <v>23501.5</v>
      </c>
      <c r="H99" s="314">
        <v>152893.32999999978</v>
      </c>
      <c r="I99" s="294" t="s">
        <v>1253</v>
      </c>
      <c r="K99" s="315">
        <v>23501.5</v>
      </c>
      <c r="L99" s="315">
        <v>0</v>
      </c>
      <c r="M99" s="314">
        <v>0</v>
      </c>
      <c r="N99" s="294" t="s">
        <v>1884</v>
      </c>
    </row>
    <row r="100" spans="1:15" ht="20.100000000000001" hidden="1" customHeight="1">
      <c r="A100" s="294" t="s">
        <v>1884</v>
      </c>
      <c r="B100" s="294" t="s">
        <v>1818</v>
      </c>
      <c r="C100" s="294" t="s">
        <v>1867</v>
      </c>
      <c r="D100" s="294" t="s">
        <v>1916</v>
      </c>
      <c r="E100" s="294" t="s">
        <v>1535</v>
      </c>
      <c r="F100" s="314"/>
      <c r="G100" s="315">
        <v>8467.4</v>
      </c>
      <c r="H100" s="314"/>
      <c r="I100" s="294" t="s">
        <v>1253</v>
      </c>
      <c r="K100" s="315">
        <v>8467.4</v>
      </c>
      <c r="L100" s="315">
        <v>0</v>
      </c>
      <c r="M100" s="314">
        <v>0</v>
      </c>
      <c r="N100" s="294" t="s">
        <v>1884</v>
      </c>
    </row>
    <row r="101" spans="1:15" ht="20.100000000000001" hidden="1" customHeight="1">
      <c r="A101" s="294" t="s">
        <v>1884</v>
      </c>
      <c r="B101" s="294" t="s">
        <v>1818</v>
      </c>
      <c r="C101" s="294" t="s">
        <v>1867</v>
      </c>
      <c r="D101" s="294" t="s">
        <v>1878</v>
      </c>
      <c r="E101" s="294" t="s">
        <v>1367</v>
      </c>
      <c r="F101" s="314"/>
      <c r="G101" s="315">
        <v>9172.7199999999993</v>
      </c>
      <c r="H101" s="314"/>
      <c r="I101" s="294" t="s">
        <v>1253</v>
      </c>
      <c r="K101" s="315">
        <v>9172.7199999999993</v>
      </c>
      <c r="L101" s="315">
        <v>0</v>
      </c>
      <c r="M101" s="314">
        <v>0</v>
      </c>
      <c r="N101" s="294" t="s">
        <v>1884</v>
      </c>
    </row>
    <row r="102" spans="1:15" ht="20.100000000000001" hidden="1" customHeight="1">
      <c r="A102" s="294" t="s">
        <v>1884</v>
      </c>
      <c r="B102" s="294" t="s">
        <v>1884</v>
      </c>
      <c r="C102" s="294" t="s">
        <v>329</v>
      </c>
      <c r="D102" s="294" t="s">
        <v>329</v>
      </c>
      <c r="E102" s="294" t="s">
        <v>637</v>
      </c>
      <c r="F102" s="314"/>
      <c r="G102" s="315">
        <v>11</v>
      </c>
      <c r="H102" s="314"/>
      <c r="I102" s="294" t="s">
        <v>1253</v>
      </c>
      <c r="K102" s="315">
        <v>11</v>
      </c>
      <c r="L102" s="315">
        <v>0</v>
      </c>
      <c r="M102" s="314">
        <v>0</v>
      </c>
      <c r="N102" s="294" t="s">
        <v>1884</v>
      </c>
      <c r="O102" s="294" t="s">
        <v>1917</v>
      </c>
    </row>
    <row r="103" spans="1:15" ht="20.100000000000001" hidden="1" customHeight="1">
      <c r="A103" s="294" t="s">
        <v>1884</v>
      </c>
      <c r="B103" s="294" t="s">
        <v>1884</v>
      </c>
      <c r="C103" s="294" t="s">
        <v>329</v>
      </c>
      <c r="D103" s="294" t="s">
        <v>329</v>
      </c>
      <c r="E103" s="294" t="s">
        <v>637</v>
      </c>
      <c r="F103" s="314"/>
      <c r="G103" s="315">
        <v>11</v>
      </c>
      <c r="H103" s="314"/>
      <c r="I103" s="294" t="s">
        <v>1253</v>
      </c>
      <c r="K103" s="315">
        <v>11</v>
      </c>
      <c r="L103" s="315">
        <v>0</v>
      </c>
      <c r="M103" s="314">
        <v>0</v>
      </c>
      <c r="N103" s="294" t="s">
        <v>1884</v>
      </c>
      <c r="O103" s="294" t="s">
        <v>1917</v>
      </c>
    </row>
    <row r="104" spans="1:15" ht="20.100000000000001" hidden="1" customHeight="1">
      <c r="A104" s="294" t="s">
        <v>1884</v>
      </c>
      <c r="B104" s="294" t="s">
        <v>1884</v>
      </c>
      <c r="C104" s="294" t="s">
        <v>329</v>
      </c>
      <c r="D104" s="294" t="s">
        <v>329</v>
      </c>
      <c r="E104" s="294" t="s">
        <v>637</v>
      </c>
      <c r="F104" s="314"/>
      <c r="G104" s="315">
        <v>11</v>
      </c>
      <c r="H104" s="314">
        <v>135220.20999999979</v>
      </c>
      <c r="I104" s="294" t="s">
        <v>1253</v>
      </c>
      <c r="K104" s="315">
        <v>11</v>
      </c>
      <c r="L104" s="315">
        <v>0</v>
      </c>
      <c r="M104" s="314">
        <v>0</v>
      </c>
      <c r="N104" s="294" t="s">
        <v>1884</v>
      </c>
      <c r="O104" s="294" t="s">
        <v>1917</v>
      </c>
    </row>
    <row r="105" spans="1:15" ht="20.100000000000001" hidden="1" customHeight="1">
      <c r="A105" s="294" t="s">
        <v>1918</v>
      </c>
      <c r="B105" s="294" t="s">
        <v>1836</v>
      </c>
      <c r="C105" s="294" t="s">
        <v>256</v>
      </c>
      <c r="D105" s="294" t="s">
        <v>1919</v>
      </c>
      <c r="E105" s="294" t="s">
        <v>1617</v>
      </c>
      <c r="F105" s="314"/>
      <c r="G105" s="315">
        <v>3524.99</v>
      </c>
      <c r="H105" s="314">
        <v>131695.2199999998</v>
      </c>
      <c r="I105" s="294" t="s">
        <v>1253</v>
      </c>
      <c r="K105" s="315">
        <v>3524.99</v>
      </c>
      <c r="L105" s="315">
        <v>0</v>
      </c>
      <c r="M105" s="314">
        <v>0</v>
      </c>
      <c r="N105" s="294" t="s">
        <v>1920</v>
      </c>
      <c r="O105" s="294" t="s">
        <v>1255</v>
      </c>
    </row>
    <row r="106" spans="1:15" ht="20.100000000000001" hidden="1" customHeight="1">
      <c r="A106" s="294" t="s">
        <v>1838</v>
      </c>
      <c r="B106" s="294" t="s">
        <v>1818</v>
      </c>
      <c r="C106" s="294" t="s">
        <v>1921</v>
      </c>
      <c r="D106" s="294" t="s">
        <v>1922</v>
      </c>
      <c r="E106" s="294" t="s">
        <v>379</v>
      </c>
      <c r="F106" s="314"/>
      <c r="G106" s="315">
        <v>7489.08</v>
      </c>
      <c r="H106" s="314"/>
      <c r="I106" s="294" t="s">
        <v>1253</v>
      </c>
      <c r="K106" s="315">
        <v>7489.08</v>
      </c>
      <c r="L106" s="315">
        <v>0</v>
      </c>
      <c r="M106" s="314">
        <v>0</v>
      </c>
      <c r="N106" s="294" t="s">
        <v>1838</v>
      </c>
      <c r="O106" s="294" t="s">
        <v>1255</v>
      </c>
    </row>
    <row r="107" spans="1:15" ht="20.100000000000001" hidden="1" customHeight="1">
      <c r="A107" s="294" t="s">
        <v>1838</v>
      </c>
      <c r="B107" s="294" t="s">
        <v>1818</v>
      </c>
      <c r="C107" s="294" t="s">
        <v>1921</v>
      </c>
      <c r="D107" s="294" t="s">
        <v>1923</v>
      </c>
      <c r="E107" s="294" t="s">
        <v>1048</v>
      </c>
      <c r="F107" s="314"/>
      <c r="G107" s="315">
        <v>3939</v>
      </c>
      <c r="H107" s="314"/>
      <c r="I107" s="294" t="s">
        <v>1253</v>
      </c>
      <c r="K107" s="315">
        <v>3939</v>
      </c>
      <c r="L107" s="315">
        <v>0</v>
      </c>
      <c r="M107" s="314">
        <v>0</v>
      </c>
      <c r="N107" s="294" t="s">
        <v>1838</v>
      </c>
      <c r="O107" s="294" t="s">
        <v>1255</v>
      </c>
    </row>
    <row r="108" spans="1:15" ht="20.100000000000001" hidden="1" customHeight="1">
      <c r="A108" s="294" t="s">
        <v>1838</v>
      </c>
      <c r="B108" s="294" t="s">
        <v>1818</v>
      </c>
      <c r="C108" s="294" t="s">
        <v>1924</v>
      </c>
      <c r="D108" s="294" t="s">
        <v>1925</v>
      </c>
      <c r="E108" s="294" t="s">
        <v>1745</v>
      </c>
      <c r="F108" s="314"/>
      <c r="G108" s="315">
        <v>5399</v>
      </c>
      <c r="H108" s="314"/>
      <c r="I108" s="294" t="s">
        <v>1253</v>
      </c>
      <c r="J108" s="294" t="s">
        <v>1201</v>
      </c>
      <c r="K108" s="315">
        <v>5399</v>
      </c>
      <c r="L108" s="315">
        <v>0</v>
      </c>
      <c r="M108" s="314">
        <v>0</v>
      </c>
      <c r="N108" s="294" t="s">
        <v>1838</v>
      </c>
      <c r="O108" s="294" t="s">
        <v>1255</v>
      </c>
    </row>
    <row r="109" spans="1:15" ht="20.100000000000001" hidden="1" customHeight="1">
      <c r="A109" s="294" t="s">
        <v>1838</v>
      </c>
      <c r="B109" s="294" t="s">
        <v>1818</v>
      </c>
      <c r="C109" s="294" t="s">
        <v>1926</v>
      </c>
      <c r="D109" s="294" t="s">
        <v>1927</v>
      </c>
      <c r="E109" s="294" t="s">
        <v>1265</v>
      </c>
      <c r="F109" s="314"/>
      <c r="G109" s="315">
        <v>27244</v>
      </c>
      <c r="H109" s="314"/>
      <c r="I109" s="294" t="s">
        <v>1253</v>
      </c>
      <c r="J109" s="294" t="s">
        <v>1254</v>
      </c>
      <c r="K109" s="315">
        <v>27244</v>
      </c>
      <c r="L109" s="315">
        <v>0</v>
      </c>
      <c r="M109" s="314">
        <v>0</v>
      </c>
      <c r="N109" s="294" t="s">
        <v>1838</v>
      </c>
    </row>
    <row r="110" spans="1:15" ht="20.100000000000001" hidden="1" customHeight="1">
      <c r="A110" s="294" t="s">
        <v>1838</v>
      </c>
      <c r="B110" s="294" t="s">
        <v>1928</v>
      </c>
      <c r="C110" s="294" t="s">
        <v>1885</v>
      </c>
      <c r="D110" s="294" t="s">
        <v>1929</v>
      </c>
      <c r="E110" s="294" t="s">
        <v>1165</v>
      </c>
      <c r="F110" s="314"/>
      <c r="G110" s="315">
        <v>999.6</v>
      </c>
      <c r="H110" s="314"/>
      <c r="I110" s="294" t="s">
        <v>1253</v>
      </c>
      <c r="J110" s="294" t="s">
        <v>1201</v>
      </c>
      <c r="K110" s="315">
        <v>999.6</v>
      </c>
      <c r="L110" s="315">
        <v>0</v>
      </c>
      <c r="M110" s="314">
        <v>0</v>
      </c>
      <c r="N110" s="294" t="s">
        <v>1838</v>
      </c>
    </row>
    <row r="111" spans="1:15" ht="20.100000000000001" hidden="1" customHeight="1">
      <c r="A111" s="294" t="s">
        <v>1838</v>
      </c>
      <c r="B111" s="294" t="s">
        <v>1818</v>
      </c>
      <c r="C111" s="294" t="s">
        <v>1930</v>
      </c>
      <c r="D111" s="294" t="s">
        <v>1931</v>
      </c>
      <c r="E111" s="294" t="s">
        <v>1664</v>
      </c>
      <c r="F111" s="314"/>
      <c r="G111" s="315">
        <v>8913.92</v>
      </c>
      <c r="H111" s="314"/>
      <c r="I111" s="294" t="s">
        <v>1253</v>
      </c>
      <c r="J111" s="294" t="s">
        <v>1201</v>
      </c>
      <c r="K111" s="315">
        <v>8913.92</v>
      </c>
      <c r="L111" s="315">
        <v>0</v>
      </c>
      <c r="M111" s="314">
        <v>0</v>
      </c>
      <c r="N111" s="294" t="s">
        <v>1838</v>
      </c>
      <c r="O111" s="294" t="s">
        <v>1255</v>
      </c>
    </row>
    <row r="112" spans="1:15" ht="20.100000000000001" hidden="1" customHeight="1">
      <c r="A112" s="294" t="s">
        <v>1838</v>
      </c>
      <c r="B112" s="294" t="s">
        <v>1818</v>
      </c>
      <c r="C112" s="294" t="s">
        <v>1932</v>
      </c>
      <c r="D112" s="294" t="s">
        <v>1933</v>
      </c>
      <c r="E112" s="294" t="s">
        <v>1770</v>
      </c>
      <c r="F112" s="314"/>
      <c r="G112" s="315">
        <v>8042.1</v>
      </c>
      <c r="H112" s="314">
        <v>69668.519999999786</v>
      </c>
      <c r="I112" s="294" t="s">
        <v>1253</v>
      </c>
      <c r="J112" s="294" t="s">
        <v>1254</v>
      </c>
      <c r="K112" s="315">
        <v>8042.1</v>
      </c>
      <c r="L112" s="315">
        <v>0</v>
      </c>
      <c r="M112" s="314">
        <v>0</v>
      </c>
      <c r="N112" s="294" t="s">
        <v>1838</v>
      </c>
      <c r="O112" s="294" t="s">
        <v>1255</v>
      </c>
    </row>
    <row r="113" spans="1:15" ht="20.100000000000001" hidden="1" customHeight="1">
      <c r="A113" s="294" t="s">
        <v>1934</v>
      </c>
      <c r="B113" s="294" t="s">
        <v>1847</v>
      </c>
      <c r="C113" s="294" t="s">
        <v>1935</v>
      </c>
      <c r="D113" s="294" t="s">
        <v>1936</v>
      </c>
      <c r="E113" s="294" t="s">
        <v>939</v>
      </c>
      <c r="F113" s="314"/>
      <c r="G113" s="315">
        <v>5473.79</v>
      </c>
      <c r="H113" s="314"/>
      <c r="I113" s="294" t="s">
        <v>1253</v>
      </c>
      <c r="K113" s="315">
        <v>5473.79</v>
      </c>
      <c r="L113" s="315">
        <v>0</v>
      </c>
      <c r="M113" s="314">
        <v>0</v>
      </c>
      <c r="N113" s="294" t="s">
        <v>1838</v>
      </c>
      <c r="O113" s="294" t="s">
        <v>1255</v>
      </c>
    </row>
    <row r="114" spans="1:15" ht="20.100000000000001" hidden="1" customHeight="1">
      <c r="A114" s="294" t="s">
        <v>1934</v>
      </c>
      <c r="B114" s="294" t="s">
        <v>1847</v>
      </c>
      <c r="C114" s="294" t="s">
        <v>1935</v>
      </c>
      <c r="D114" s="294" t="s">
        <v>1937</v>
      </c>
      <c r="E114" s="294" t="s">
        <v>1767</v>
      </c>
      <c r="F114" s="314"/>
      <c r="G114" s="315">
        <v>5703.86</v>
      </c>
      <c r="H114" s="314">
        <v>58490.869999999784</v>
      </c>
      <c r="I114" s="294" t="s">
        <v>1253</v>
      </c>
      <c r="K114" s="315">
        <v>5703.86</v>
      </c>
      <c r="L114" s="315">
        <v>0</v>
      </c>
      <c r="M114" s="314">
        <v>0</v>
      </c>
      <c r="N114" s="294" t="s">
        <v>1838</v>
      </c>
      <c r="O114" s="294" t="s">
        <v>1255</v>
      </c>
    </row>
    <row r="115" spans="1:15" ht="20.100000000000001" hidden="1" customHeight="1">
      <c r="A115" s="294" t="s">
        <v>1838</v>
      </c>
      <c r="B115" s="294" t="s">
        <v>1818</v>
      </c>
      <c r="C115" s="294" t="s">
        <v>1207</v>
      </c>
      <c r="D115" s="294" t="s">
        <v>1938</v>
      </c>
      <c r="E115" s="294" t="s">
        <v>1664</v>
      </c>
      <c r="F115" s="314"/>
      <c r="G115" s="315">
        <v>114</v>
      </c>
      <c r="H115" s="314"/>
      <c r="I115" s="294" t="s">
        <v>1253</v>
      </c>
      <c r="K115" s="315">
        <v>114</v>
      </c>
      <c r="L115" s="315"/>
      <c r="M115" s="314"/>
      <c r="N115" s="294" t="s">
        <v>1838</v>
      </c>
    </row>
    <row r="116" spans="1:15" ht="20.100000000000001" hidden="1" customHeight="1">
      <c r="A116" s="294" t="s">
        <v>1838</v>
      </c>
      <c r="B116" s="294" t="s">
        <v>1818</v>
      </c>
      <c r="C116" s="294" t="s">
        <v>1206</v>
      </c>
      <c r="D116" s="294" t="s">
        <v>1939</v>
      </c>
      <c r="E116" s="294" t="s">
        <v>1664</v>
      </c>
      <c r="F116" s="314"/>
      <c r="G116" s="315">
        <v>353.4</v>
      </c>
      <c r="H116" s="314"/>
      <c r="I116" s="294" t="s">
        <v>1253</v>
      </c>
      <c r="K116" s="315">
        <v>353.4</v>
      </c>
      <c r="L116" s="315"/>
      <c r="M116" s="314"/>
      <c r="N116" s="294" t="s">
        <v>1838</v>
      </c>
    </row>
    <row r="117" spans="1:15" ht="20.100000000000001" hidden="1" customHeight="1">
      <c r="A117" s="294" t="s">
        <v>1838</v>
      </c>
      <c r="B117" s="294" t="s">
        <v>1818</v>
      </c>
      <c r="C117" s="294" t="s">
        <v>1207</v>
      </c>
      <c r="D117" s="294" t="s">
        <v>1940</v>
      </c>
      <c r="E117" s="294" t="s">
        <v>1664</v>
      </c>
      <c r="F117" s="314"/>
      <c r="G117" s="315">
        <v>582.44000000000005</v>
      </c>
      <c r="H117" s="314"/>
      <c r="I117" s="294" t="s">
        <v>1253</v>
      </c>
      <c r="K117" s="315">
        <v>582.44000000000005</v>
      </c>
      <c r="L117" s="315"/>
      <c r="M117" s="314"/>
      <c r="N117" s="294" t="s">
        <v>1838</v>
      </c>
    </row>
    <row r="118" spans="1:15" ht="20.100000000000001" hidden="1" customHeight="1">
      <c r="A118" s="294" t="s">
        <v>1838</v>
      </c>
      <c r="B118" s="294" t="s">
        <v>1818</v>
      </c>
      <c r="C118" s="294" t="s">
        <v>1206</v>
      </c>
      <c r="D118" s="294" t="s">
        <v>1941</v>
      </c>
      <c r="E118" s="294" t="s">
        <v>1664</v>
      </c>
      <c r="F118" s="314"/>
      <c r="G118" s="315">
        <v>1805.55</v>
      </c>
      <c r="H118" s="314"/>
      <c r="I118" s="294" t="s">
        <v>1253</v>
      </c>
      <c r="K118" s="315">
        <v>1805.55</v>
      </c>
      <c r="L118" s="315"/>
      <c r="M118" s="314"/>
      <c r="N118" s="294" t="s">
        <v>1838</v>
      </c>
    </row>
    <row r="119" spans="1:15" ht="20.100000000000001" hidden="1" customHeight="1">
      <c r="A119" s="294" t="s">
        <v>1838</v>
      </c>
      <c r="B119" s="294" t="s">
        <v>1818</v>
      </c>
      <c r="C119" s="294" t="s">
        <v>1207</v>
      </c>
      <c r="D119" s="294" t="s">
        <v>1942</v>
      </c>
      <c r="E119" s="294" t="s">
        <v>1664</v>
      </c>
      <c r="F119" s="314"/>
      <c r="G119" s="315">
        <v>1886.44</v>
      </c>
      <c r="H119" s="314"/>
      <c r="I119" s="294" t="s">
        <v>1253</v>
      </c>
      <c r="K119" s="315">
        <v>1886.44</v>
      </c>
      <c r="L119" s="315"/>
      <c r="M119" s="314"/>
      <c r="N119" s="294" t="s">
        <v>1838</v>
      </c>
    </row>
    <row r="120" spans="1:15" ht="20.100000000000001" hidden="1" customHeight="1">
      <c r="A120" s="294" t="s">
        <v>1838</v>
      </c>
      <c r="B120" s="294" t="s">
        <v>1818</v>
      </c>
      <c r="C120" s="294" t="s">
        <v>1206</v>
      </c>
      <c r="D120" s="294" t="s">
        <v>1943</v>
      </c>
      <c r="E120" s="294" t="s">
        <v>1664</v>
      </c>
      <c r="F120" s="314"/>
      <c r="G120" s="315">
        <v>5847.98</v>
      </c>
      <c r="H120" s="314"/>
      <c r="I120" s="294" t="s">
        <v>1253</v>
      </c>
      <c r="K120" s="315">
        <v>5847.98</v>
      </c>
      <c r="L120" s="315"/>
      <c r="M120" s="314"/>
      <c r="N120" s="294" t="s">
        <v>1838</v>
      </c>
    </row>
    <row r="121" spans="1:15" ht="20.100000000000001" hidden="1" customHeight="1">
      <c r="A121" s="294" t="s">
        <v>1838</v>
      </c>
      <c r="B121" s="294" t="s">
        <v>1818</v>
      </c>
      <c r="C121" s="294" t="s">
        <v>1207</v>
      </c>
      <c r="D121" s="294" t="s">
        <v>1944</v>
      </c>
      <c r="E121" s="294" t="s">
        <v>1664</v>
      </c>
      <c r="F121" s="314"/>
      <c r="G121" s="315">
        <v>291.04000000000002</v>
      </c>
      <c r="H121" s="314"/>
      <c r="I121" s="294" t="s">
        <v>1253</v>
      </c>
      <c r="K121" s="315">
        <v>291.04000000000002</v>
      </c>
      <c r="L121" s="315"/>
      <c r="M121" s="314"/>
      <c r="N121" s="294" t="s">
        <v>1838</v>
      </c>
    </row>
    <row r="122" spans="1:15" ht="20.100000000000001" hidden="1" customHeight="1">
      <c r="A122" s="294" t="s">
        <v>1838</v>
      </c>
      <c r="B122" s="294" t="s">
        <v>1818</v>
      </c>
      <c r="C122" s="294" t="s">
        <v>1206</v>
      </c>
      <c r="D122" s="294" t="s">
        <v>1945</v>
      </c>
      <c r="E122" s="294" t="s">
        <v>1664</v>
      </c>
      <c r="F122" s="314"/>
      <c r="G122" s="315">
        <v>902.21</v>
      </c>
      <c r="H122" s="314"/>
      <c r="I122" s="294" t="s">
        <v>1253</v>
      </c>
      <c r="K122" s="315">
        <v>902.21</v>
      </c>
      <c r="L122" s="315"/>
      <c r="M122" s="314"/>
      <c r="N122" s="294" t="s">
        <v>1838</v>
      </c>
    </row>
    <row r="123" spans="1:15" ht="20.100000000000001" hidden="1" customHeight="1">
      <c r="A123" s="294" t="s">
        <v>1838</v>
      </c>
      <c r="B123" s="294" t="s">
        <v>1818</v>
      </c>
      <c r="C123" s="294" t="s">
        <v>1207</v>
      </c>
      <c r="D123" s="294" t="s">
        <v>1946</v>
      </c>
      <c r="E123" s="294" t="s">
        <v>1664</v>
      </c>
      <c r="F123" s="314"/>
      <c r="G123" s="315">
        <v>67.150000000000006</v>
      </c>
      <c r="H123" s="314"/>
      <c r="I123" s="294" t="s">
        <v>1253</v>
      </c>
      <c r="K123" s="315">
        <v>67.150000000000006</v>
      </c>
      <c r="L123" s="315"/>
      <c r="M123" s="314"/>
      <c r="N123" s="294" t="s">
        <v>1838</v>
      </c>
    </row>
    <row r="124" spans="1:15" ht="20.100000000000001" hidden="1" customHeight="1">
      <c r="A124" s="294" t="s">
        <v>1838</v>
      </c>
      <c r="B124" s="294" t="s">
        <v>1818</v>
      </c>
      <c r="C124" s="294" t="s">
        <v>1206</v>
      </c>
      <c r="D124" s="294" t="s">
        <v>1947</v>
      </c>
      <c r="E124" s="294" t="s">
        <v>1664</v>
      </c>
      <c r="F124" s="314"/>
      <c r="G124" s="315">
        <v>208.15</v>
      </c>
      <c r="H124" s="314"/>
      <c r="I124" s="294" t="s">
        <v>1253</v>
      </c>
      <c r="K124" s="315">
        <v>208.15</v>
      </c>
      <c r="L124" s="315"/>
      <c r="M124" s="314"/>
      <c r="N124" s="294" t="s">
        <v>1838</v>
      </c>
    </row>
    <row r="125" spans="1:15" ht="20.100000000000001" hidden="1" customHeight="1">
      <c r="A125" s="294" t="s">
        <v>1838</v>
      </c>
      <c r="B125" s="294" t="s">
        <v>1818</v>
      </c>
      <c r="C125" s="294" t="s">
        <v>1207</v>
      </c>
      <c r="D125" s="294" t="s">
        <v>1948</v>
      </c>
      <c r="E125" s="294" t="s">
        <v>1664</v>
      </c>
      <c r="F125" s="314"/>
      <c r="G125" s="315">
        <v>27</v>
      </c>
      <c r="H125" s="314"/>
      <c r="I125" s="294" t="s">
        <v>1253</v>
      </c>
      <c r="K125" s="315">
        <v>27</v>
      </c>
      <c r="L125" s="315"/>
      <c r="M125" s="314"/>
      <c r="N125" s="294" t="s">
        <v>1838</v>
      </c>
    </row>
    <row r="126" spans="1:15" ht="20.100000000000001" hidden="1" customHeight="1">
      <c r="A126" s="294" t="s">
        <v>1838</v>
      </c>
      <c r="B126" s="294" t="s">
        <v>1818</v>
      </c>
      <c r="C126" s="294" t="s">
        <v>1206</v>
      </c>
      <c r="D126" s="294" t="s">
        <v>1949</v>
      </c>
      <c r="E126" s="294" t="s">
        <v>1664</v>
      </c>
      <c r="F126" s="314"/>
      <c r="G126" s="315">
        <v>83.7</v>
      </c>
      <c r="H126" s="314"/>
      <c r="I126" s="294" t="s">
        <v>1253</v>
      </c>
      <c r="K126" s="315">
        <v>83.7</v>
      </c>
      <c r="L126" s="315"/>
      <c r="M126" s="314"/>
      <c r="N126" s="294" t="s">
        <v>1838</v>
      </c>
    </row>
    <row r="127" spans="1:15" ht="20.100000000000001" hidden="1" customHeight="1">
      <c r="A127" s="294" t="s">
        <v>1838</v>
      </c>
      <c r="B127" s="294" t="s">
        <v>1818</v>
      </c>
      <c r="C127" s="294" t="s">
        <v>1207</v>
      </c>
      <c r="D127" s="294" t="s">
        <v>1950</v>
      </c>
      <c r="E127" s="294" t="s">
        <v>1664</v>
      </c>
      <c r="F127" s="314"/>
      <c r="G127" s="315">
        <v>137.16999999999999</v>
      </c>
      <c r="H127" s="314"/>
      <c r="I127" s="294" t="s">
        <v>1253</v>
      </c>
      <c r="K127" s="315">
        <v>137.16999999999999</v>
      </c>
      <c r="L127" s="315"/>
      <c r="M127" s="314"/>
      <c r="N127" s="294" t="s">
        <v>1838</v>
      </c>
    </row>
    <row r="128" spans="1:15" ht="20.100000000000001" hidden="1" customHeight="1">
      <c r="A128" s="294" t="s">
        <v>1838</v>
      </c>
      <c r="B128" s="294" t="s">
        <v>1818</v>
      </c>
      <c r="C128" s="294" t="s">
        <v>1206</v>
      </c>
      <c r="D128" s="294" t="s">
        <v>1951</v>
      </c>
      <c r="E128" s="294" t="s">
        <v>1664</v>
      </c>
      <c r="F128" s="314"/>
      <c r="G128" s="315">
        <v>425.23</v>
      </c>
      <c r="H128" s="314"/>
      <c r="I128" s="294" t="s">
        <v>1253</v>
      </c>
      <c r="K128" s="315">
        <v>425.23</v>
      </c>
      <c r="L128" s="315"/>
      <c r="M128" s="314"/>
      <c r="N128" s="294" t="s">
        <v>1838</v>
      </c>
    </row>
    <row r="129" spans="1:14" ht="20.100000000000001" hidden="1" customHeight="1">
      <c r="A129" s="294" t="s">
        <v>1838</v>
      </c>
      <c r="B129" s="294" t="s">
        <v>1818</v>
      </c>
      <c r="C129" s="294" t="s">
        <v>1207</v>
      </c>
      <c r="D129" s="294" t="s">
        <v>1952</v>
      </c>
      <c r="E129" s="294" t="s">
        <v>1664</v>
      </c>
      <c r="F129" s="314"/>
      <c r="G129" s="315">
        <v>214.1</v>
      </c>
      <c r="H129" s="314"/>
      <c r="I129" s="294" t="s">
        <v>1253</v>
      </c>
      <c r="K129" s="315">
        <v>214.1</v>
      </c>
      <c r="L129" s="315"/>
      <c r="M129" s="314"/>
      <c r="N129" s="294" t="s">
        <v>1838</v>
      </c>
    </row>
    <row r="130" spans="1:14" ht="20.100000000000001" hidden="1" customHeight="1">
      <c r="A130" s="294" t="s">
        <v>1838</v>
      </c>
      <c r="B130" s="294" t="s">
        <v>1818</v>
      </c>
      <c r="C130" s="294" t="s">
        <v>1206</v>
      </c>
      <c r="D130" s="294" t="s">
        <v>1953</v>
      </c>
      <c r="E130" s="294" t="s">
        <v>1664</v>
      </c>
      <c r="F130" s="314"/>
      <c r="G130" s="315">
        <v>663.73</v>
      </c>
      <c r="H130" s="314"/>
      <c r="I130" s="294" t="s">
        <v>1253</v>
      </c>
      <c r="K130" s="315">
        <v>663.73</v>
      </c>
      <c r="L130" s="315"/>
      <c r="M130" s="314"/>
      <c r="N130" s="294" t="s">
        <v>1838</v>
      </c>
    </row>
    <row r="131" spans="1:14" ht="20.100000000000001" hidden="1" customHeight="1">
      <c r="A131" s="294" t="s">
        <v>1838</v>
      </c>
      <c r="B131" s="294" t="s">
        <v>1818</v>
      </c>
      <c r="C131" s="294" t="s">
        <v>1207</v>
      </c>
      <c r="D131" s="294" t="s">
        <v>1954</v>
      </c>
      <c r="E131" s="294" t="s">
        <v>1664</v>
      </c>
      <c r="F131" s="314"/>
      <c r="G131" s="315">
        <v>163.30000000000001</v>
      </c>
      <c r="H131" s="314"/>
      <c r="I131" s="294" t="s">
        <v>1253</v>
      </c>
      <c r="K131" s="315">
        <v>163.30000000000001</v>
      </c>
      <c r="L131" s="315"/>
      <c r="M131" s="314"/>
      <c r="N131" s="294" t="s">
        <v>1838</v>
      </c>
    </row>
    <row r="132" spans="1:14" ht="20.100000000000001" hidden="1" customHeight="1">
      <c r="A132" s="294" t="s">
        <v>1838</v>
      </c>
      <c r="B132" s="294" t="s">
        <v>1818</v>
      </c>
      <c r="C132" s="294" t="s">
        <v>1206</v>
      </c>
      <c r="D132" s="294" t="s">
        <v>1955</v>
      </c>
      <c r="E132" s="294" t="s">
        <v>1664</v>
      </c>
      <c r="F132" s="314"/>
      <c r="G132" s="315">
        <v>506.23</v>
      </c>
      <c r="H132" s="314"/>
      <c r="I132" s="294" t="s">
        <v>1253</v>
      </c>
      <c r="K132" s="315">
        <v>506.23</v>
      </c>
      <c r="L132" s="315"/>
      <c r="M132" s="314"/>
      <c r="N132" s="294" t="s">
        <v>1838</v>
      </c>
    </row>
    <row r="133" spans="1:14" ht="20.100000000000001" hidden="1" customHeight="1">
      <c r="A133" s="294" t="s">
        <v>1838</v>
      </c>
      <c r="B133" s="294" t="s">
        <v>1818</v>
      </c>
      <c r="C133" s="294" t="s">
        <v>1207</v>
      </c>
      <c r="D133" s="294" t="s">
        <v>1956</v>
      </c>
      <c r="E133" s="294" t="s">
        <v>1664</v>
      </c>
      <c r="F133" s="314"/>
      <c r="G133" s="315">
        <v>735.58</v>
      </c>
      <c r="H133" s="314"/>
      <c r="I133" s="294" t="s">
        <v>1253</v>
      </c>
      <c r="K133" s="315">
        <v>735.58</v>
      </c>
      <c r="L133" s="315"/>
      <c r="M133" s="314"/>
      <c r="N133" s="294" t="s">
        <v>1838</v>
      </c>
    </row>
    <row r="134" spans="1:14" ht="20.100000000000001" hidden="1" customHeight="1">
      <c r="A134" s="294" t="s">
        <v>1838</v>
      </c>
      <c r="B134" s="294" t="s">
        <v>1818</v>
      </c>
      <c r="C134" s="294" t="s">
        <v>1206</v>
      </c>
      <c r="D134" s="294" t="s">
        <v>1957</v>
      </c>
      <c r="E134" s="294" t="s">
        <v>1664</v>
      </c>
      <c r="F134" s="314"/>
      <c r="G134" s="315">
        <v>2280.2800000000002</v>
      </c>
      <c r="H134" s="314"/>
      <c r="I134" s="294" t="s">
        <v>1253</v>
      </c>
      <c r="K134" s="315">
        <v>2280.2800000000002</v>
      </c>
      <c r="L134" s="315"/>
      <c r="M134" s="314"/>
      <c r="N134" s="294" t="s">
        <v>1838</v>
      </c>
    </row>
    <row r="135" spans="1:14" ht="20.100000000000001" hidden="1" customHeight="1">
      <c r="A135" s="294" t="s">
        <v>1838</v>
      </c>
      <c r="B135" s="294" t="s">
        <v>1818</v>
      </c>
      <c r="C135" s="294" t="s">
        <v>1207</v>
      </c>
      <c r="D135" s="294" t="s">
        <v>1958</v>
      </c>
      <c r="E135" s="294" t="s">
        <v>1664</v>
      </c>
      <c r="F135" s="314"/>
      <c r="G135" s="315">
        <v>409.34</v>
      </c>
      <c r="H135" s="314"/>
      <c r="I135" s="294" t="s">
        <v>1253</v>
      </c>
      <c r="K135" s="315">
        <v>409.34</v>
      </c>
      <c r="L135" s="315"/>
      <c r="M135" s="314"/>
      <c r="N135" s="294" t="s">
        <v>1838</v>
      </c>
    </row>
    <row r="136" spans="1:14" ht="20.100000000000001" hidden="1" customHeight="1">
      <c r="A136" s="294" t="s">
        <v>1838</v>
      </c>
      <c r="B136" s="294" t="s">
        <v>1818</v>
      </c>
      <c r="C136" s="294" t="s">
        <v>1206</v>
      </c>
      <c r="D136" s="294" t="s">
        <v>1959</v>
      </c>
      <c r="E136" s="294" t="s">
        <v>1664</v>
      </c>
      <c r="F136" s="314"/>
      <c r="G136" s="315">
        <v>1268.95</v>
      </c>
      <c r="H136" s="314"/>
      <c r="I136" s="294" t="s">
        <v>1253</v>
      </c>
      <c r="K136" s="315">
        <v>1268.95</v>
      </c>
      <c r="L136" s="315"/>
      <c r="M136" s="314"/>
      <c r="N136" s="294" t="s">
        <v>1838</v>
      </c>
    </row>
    <row r="137" spans="1:14" ht="20.100000000000001" hidden="1" customHeight="1">
      <c r="A137" s="294" t="s">
        <v>1838</v>
      </c>
      <c r="B137" s="294" t="s">
        <v>1818</v>
      </c>
      <c r="C137" s="294" t="s">
        <v>1207</v>
      </c>
      <c r="D137" s="294" t="s">
        <v>1960</v>
      </c>
      <c r="E137" s="294" t="s">
        <v>1664</v>
      </c>
      <c r="F137" s="314"/>
      <c r="G137" s="315">
        <v>150.96</v>
      </c>
      <c r="H137" s="314"/>
      <c r="I137" s="294" t="s">
        <v>1253</v>
      </c>
      <c r="K137" s="315">
        <v>150.96</v>
      </c>
      <c r="L137" s="315"/>
      <c r="M137" s="314"/>
      <c r="N137" s="294" t="s">
        <v>1838</v>
      </c>
    </row>
    <row r="138" spans="1:14" ht="20.100000000000001" hidden="1" customHeight="1">
      <c r="A138" s="294" t="s">
        <v>1838</v>
      </c>
      <c r="B138" s="294" t="s">
        <v>1818</v>
      </c>
      <c r="C138" s="294" t="s">
        <v>1206</v>
      </c>
      <c r="D138" s="294" t="s">
        <v>1961</v>
      </c>
      <c r="E138" s="294" t="s">
        <v>1664</v>
      </c>
      <c r="F138" s="314"/>
      <c r="G138" s="315">
        <v>467.98</v>
      </c>
      <c r="H138" s="314"/>
      <c r="I138" s="294" t="s">
        <v>1253</v>
      </c>
      <c r="K138" s="315">
        <v>467.98</v>
      </c>
      <c r="L138" s="315"/>
      <c r="M138" s="314"/>
      <c r="N138" s="294" t="s">
        <v>1838</v>
      </c>
    </row>
    <row r="139" spans="1:14" ht="20.100000000000001" hidden="1" customHeight="1">
      <c r="A139" s="294" t="s">
        <v>1838</v>
      </c>
      <c r="B139" s="294" t="s">
        <v>1818</v>
      </c>
      <c r="C139" s="294" t="s">
        <v>1207</v>
      </c>
      <c r="D139" s="294" t="s">
        <v>1962</v>
      </c>
      <c r="E139" s="294" t="s">
        <v>1664</v>
      </c>
      <c r="F139" s="314"/>
      <c r="G139" s="315">
        <v>195.96</v>
      </c>
      <c r="H139" s="314"/>
      <c r="I139" s="294" t="s">
        <v>1253</v>
      </c>
      <c r="K139" s="315">
        <v>195.96</v>
      </c>
      <c r="L139" s="315"/>
      <c r="M139" s="314"/>
      <c r="N139" s="294" t="s">
        <v>1838</v>
      </c>
    </row>
    <row r="140" spans="1:14" ht="20.100000000000001" hidden="1" customHeight="1">
      <c r="A140" s="294" t="s">
        <v>1838</v>
      </c>
      <c r="B140" s="294" t="s">
        <v>1818</v>
      </c>
      <c r="C140" s="294" t="s">
        <v>1206</v>
      </c>
      <c r="D140" s="294" t="s">
        <v>1963</v>
      </c>
      <c r="E140" s="294" t="s">
        <v>1664</v>
      </c>
      <c r="F140" s="314"/>
      <c r="G140" s="315">
        <v>607.48</v>
      </c>
      <c r="H140" s="314"/>
      <c r="I140" s="294" t="s">
        <v>1253</v>
      </c>
      <c r="K140" s="315">
        <v>607.48</v>
      </c>
      <c r="L140" s="315"/>
      <c r="M140" s="314"/>
      <c r="N140" s="294" t="s">
        <v>1838</v>
      </c>
    </row>
    <row r="141" spans="1:14" ht="20.100000000000001" hidden="1" customHeight="1">
      <c r="A141" s="294" t="s">
        <v>1838</v>
      </c>
      <c r="B141" s="294" t="s">
        <v>1818</v>
      </c>
      <c r="C141" s="294" t="s">
        <v>1964</v>
      </c>
      <c r="D141" s="294" t="s">
        <v>1965</v>
      </c>
      <c r="E141" s="294" t="s">
        <v>1394</v>
      </c>
      <c r="F141" s="314"/>
      <c r="G141" s="315">
        <v>653.20000000000005</v>
      </c>
      <c r="H141" s="314"/>
      <c r="I141" s="294" t="s">
        <v>1253</v>
      </c>
      <c r="K141" s="315">
        <v>653.20000000000005</v>
      </c>
      <c r="L141" s="315">
        <v>0</v>
      </c>
      <c r="M141" s="314">
        <v>0</v>
      </c>
      <c r="N141" s="294" t="s">
        <v>1838</v>
      </c>
    </row>
    <row r="142" spans="1:14" ht="20.100000000000001" hidden="1" customHeight="1">
      <c r="A142" s="294" t="s">
        <v>1838</v>
      </c>
      <c r="B142" s="294" t="s">
        <v>1818</v>
      </c>
      <c r="C142" s="294" t="s">
        <v>1207</v>
      </c>
      <c r="D142" s="294" t="s">
        <v>1966</v>
      </c>
      <c r="E142" s="294" t="s">
        <v>1664</v>
      </c>
      <c r="F142" s="314"/>
      <c r="G142" s="315">
        <v>578.39</v>
      </c>
      <c r="H142" s="314"/>
      <c r="I142" s="294" t="s">
        <v>1253</v>
      </c>
      <c r="K142" s="315">
        <v>578.39</v>
      </c>
      <c r="L142" s="315"/>
      <c r="M142" s="314"/>
      <c r="N142" s="294" t="s">
        <v>1838</v>
      </c>
    </row>
    <row r="143" spans="1:14" ht="20.100000000000001" hidden="1" customHeight="1">
      <c r="A143" s="294" t="s">
        <v>1838</v>
      </c>
      <c r="B143" s="294" t="s">
        <v>1818</v>
      </c>
      <c r="C143" s="294" t="s">
        <v>1206</v>
      </c>
      <c r="D143" s="294" t="s">
        <v>1967</v>
      </c>
      <c r="E143" s="294" t="s">
        <v>1664</v>
      </c>
      <c r="F143" s="314"/>
      <c r="G143" s="315">
        <v>1793.03</v>
      </c>
      <c r="H143" s="314"/>
      <c r="I143" s="294" t="s">
        <v>1253</v>
      </c>
      <c r="K143" s="315">
        <v>1793.03</v>
      </c>
      <c r="L143" s="315"/>
      <c r="M143" s="314"/>
      <c r="N143" s="294" t="s">
        <v>1838</v>
      </c>
    </row>
    <row r="144" spans="1:14" ht="20.100000000000001" hidden="1" customHeight="1">
      <c r="A144" s="294" t="s">
        <v>1838</v>
      </c>
      <c r="B144" s="294" t="s">
        <v>1818</v>
      </c>
      <c r="C144" s="294" t="s">
        <v>1207</v>
      </c>
      <c r="D144" s="294" t="s">
        <v>1968</v>
      </c>
      <c r="E144" s="294" t="s">
        <v>1664</v>
      </c>
      <c r="F144" s="314"/>
      <c r="G144" s="315">
        <v>65.319999999999993</v>
      </c>
      <c r="H144" s="314"/>
      <c r="I144" s="294" t="s">
        <v>1253</v>
      </c>
      <c r="K144" s="315">
        <v>65.319999999999993</v>
      </c>
      <c r="L144" s="315"/>
      <c r="M144" s="314"/>
      <c r="N144" s="294" t="s">
        <v>1838</v>
      </c>
    </row>
    <row r="145" spans="1:14" ht="20.100000000000001" hidden="1" customHeight="1">
      <c r="A145" s="294" t="s">
        <v>1838</v>
      </c>
      <c r="B145" s="294" t="s">
        <v>1818</v>
      </c>
      <c r="C145" s="294" t="s">
        <v>1206</v>
      </c>
      <c r="D145" s="294" t="s">
        <v>1969</v>
      </c>
      <c r="E145" s="294" t="s">
        <v>1664</v>
      </c>
      <c r="F145" s="314"/>
      <c r="G145" s="315">
        <v>202.5</v>
      </c>
      <c r="H145" s="314"/>
      <c r="I145" s="294" t="s">
        <v>1253</v>
      </c>
      <c r="K145" s="315">
        <v>202.5</v>
      </c>
      <c r="L145" s="315"/>
      <c r="M145" s="314"/>
      <c r="N145" s="294" t="s">
        <v>1838</v>
      </c>
    </row>
    <row r="146" spans="1:14" ht="20.100000000000001" hidden="1" customHeight="1">
      <c r="A146" s="294" t="s">
        <v>1838</v>
      </c>
      <c r="B146" s="294" t="s">
        <v>1818</v>
      </c>
      <c r="C146" s="294" t="s">
        <v>1207</v>
      </c>
      <c r="D146" s="294" t="s">
        <v>1970</v>
      </c>
      <c r="E146" s="294" t="s">
        <v>1664</v>
      </c>
      <c r="F146" s="314"/>
      <c r="G146" s="315">
        <v>135</v>
      </c>
      <c r="H146" s="314"/>
      <c r="I146" s="294" t="s">
        <v>1253</v>
      </c>
      <c r="K146" s="315">
        <v>135</v>
      </c>
      <c r="L146" s="315"/>
      <c r="M146" s="314"/>
      <c r="N146" s="294" t="s">
        <v>1838</v>
      </c>
    </row>
    <row r="147" spans="1:14" ht="20.100000000000001" hidden="1" customHeight="1">
      <c r="A147" s="294" t="s">
        <v>1838</v>
      </c>
      <c r="B147" s="294" t="s">
        <v>1818</v>
      </c>
      <c r="C147" s="294" t="s">
        <v>1206</v>
      </c>
      <c r="D147" s="294" t="s">
        <v>1971</v>
      </c>
      <c r="E147" s="294" t="s">
        <v>1664</v>
      </c>
      <c r="F147" s="314"/>
      <c r="G147" s="315">
        <v>418.49</v>
      </c>
      <c r="H147" s="314"/>
      <c r="I147" s="294" t="s">
        <v>1253</v>
      </c>
      <c r="K147" s="315">
        <v>418.49</v>
      </c>
      <c r="L147" s="315"/>
      <c r="M147" s="314"/>
      <c r="N147" s="294" t="s">
        <v>1838</v>
      </c>
    </row>
    <row r="148" spans="1:14" ht="20.100000000000001" hidden="1" customHeight="1">
      <c r="A148" s="294" t="s">
        <v>1838</v>
      </c>
      <c r="B148" s="294" t="s">
        <v>1818</v>
      </c>
      <c r="C148" s="294" t="s">
        <v>1207</v>
      </c>
      <c r="D148" s="294" t="s">
        <v>1972</v>
      </c>
      <c r="E148" s="294" t="s">
        <v>1664</v>
      </c>
      <c r="F148" s="314"/>
      <c r="G148" s="315">
        <v>1425.28</v>
      </c>
      <c r="H148" s="314"/>
      <c r="I148" s="294" t="s">
        <v>1253</v>
      </c>
      <c r="K148" s="315">
        <v>1425.28</v>
      </c>
      <c r="L148" s="315"/>
      <c r="M148" s="314"/>
      <c r="N148" s="294" t="s">
        <v>1838</v>
      </c>
    </row>
    <row r="149" spans="1:14" ht="20.100000000000001" hidden="1" customHeight="1">
      <c r="A149" s="294" t="s">
        <v>1838</v>
      </c>
      <c r="B149" s="294" t="s">
        <v>1818</v>
      </c>
      <c r="C149" s="294" t="s">
        <v>1206</v>
      </c>
      <c r="D149" s="294" t="s">
        <v>1973</v>
      </c>
      <c r="E149" s="294" t="s">
        <v>1664</v>
      </c>
      <c r="F149" s="314"/>
      <c r="G149" s="315">
        <v>4418.38</v>
      </c>
      <c r="H149" s="314"/>
      <c r="I149" s="294" t="s">
        <v>1253</v>
      </c>
      <c r="K149" s="315">
        <v>4418.38</v>
      </c>
      <c r="L149" s="315"/>
      <c r="M149" s="314"/>
      <c r="N149" s="294" t="s">
        <v>1838</v>
      </c>
    </row>
    <row r="150" spans="1:14" ht="20.100000000000001" hidden="1" customHeight="1">
      <c r="A150" s="294" t="s">
        <v>1838</v>
      </c>
      <c r="B150" s="294" t="s">
        <v>1818</v>
      </c>
      <c r="C150" s="294" t="s">
        <v>1207</v>
      </c>
      <c r="D150" s="294" t="s">
        <v>1974</v>
      </c>
      <c r="E150" s="294" t="s">
        <v>1664</v>
      </c>
      <c r="F150" s="314"/>
      <c r="G150" s="315">
        <v>72.58</v>
      </c>
      <c r="H150" s="314"/>
      <c r="I150" s="294" t="s">
        <v>1253</v>
      </c>
      <c r="K150" s="315">
        <v>72.58</v>
      </c>
      <c r="L150" s="315"/>
      <c r="M150" s="314"/>
      <c r="N150" s="294" t="s">
        <v>1838</v>
      </c>
    </row>
    <row r="151" spans="1:14" ht="20.100000000000001" hidden="1" customHeight="1">
      <c r="A151" s="294" t="s">
        <v>1838</v>
      </c>
      <c r="B151" s="294" t="s">
        <v>1818</v>
      </c>
      <c r="C151" s="294" t="s">
        <v>1206</v>
      </c>
      <c r="D151" s="294" t="s">
        <v>1975</v>
      </c>
      <c r="E151" s="294" t="s">
        <v>1664</v>
      </c>
      <c r="F151" s="314"/>
      <c r="G151" s="315">
        <v>225</v>
      </c>
      <c r="H151" s="314"/>
      <c r="I151" s="294" t="s">
        <v>1253</v>
      </c>
      <c r="K151" s="315">
        <v>225</v>
      </c>
      <c r="L151" s="315"/>
      <c r="M151" s="314"/>
      <c r="N151" s="294" t="s">
        <v>1838</v>
      </c>
    </row>
    <row r="152" spans="1:14" ht="20.100000000000001" hidden="1" customHeight="1">
      <c r="A152" s="294" t="s">
        <v>1838</v>
      </c>
      <c r="B152" s="294" t="s">
        <v>1818</v>
      </c>
      <c r="C152" s="294" t="s">
        <v>1207</v>
      </c>
      <c r="D152" s="294" t="s">
        <v>1976</v>
      </c>
      <c r="E152" s="294" t="s">
        <v>1664</v>
      </c>
      <c r="F152" s="314"/>
      <c r="G152" s="315">
        <v>635.33000000000004</v>
      </c>
      <c r="H152" s="314"/>
      <c r="I152" s="294" t="s">
        <v>1253</v>
      </c>
      <c r="K152" s="315">
        <v>635.33000000000004</v>
      </c>
      <c r="L152" s="315"/>
      <c r="M152" s="314"/>
      <c r="N152" s="294" t="s">
        <v>1838</v>
      </c>
    </row>
    <row r="153" spans="1:14" ht="20.100000000000001" hidden="1" customHeight="1">
      <c r="A153" s="294" t="s">
        <v>1838</v>
      </c>
      <c r="B153" s="294" t="s">
        <v>1818</v>
      </c>
      <c r="C153" s="294" t="s">
        <v>1206</v>
      </c>
      <c r="D153" s="294" t="s">
        <v>1977</v>
      </c>
      <c r="E153" s="294" t="s">
        <v>1664</v>
      </c>
      <c r="F153" s="314"/>
      <c r="G153" s="315">
        <v>1969.52</v>
      </c>
      <c r="H153" s="314"/>
      <c r="I153" s="294" t="s">
        <v>1253</v>
      </c>
      <c r="K153" s="315">
        <v>1969.52</v>
      </c>
      <c r="L153" s="315"/>
      <c r="M153" s="314"/>
      <c r="N153" s="294" t="s">
        <v>1838</v>
      </c>
    </row>
    <row r="154" spans="1:14" ht="20.100000000000001" hidden="1" customHeight="1">
      <c r="A154" s="294" t="s">
        <v>1838</v>
      </c>
      <c r="B154" s="294" t="s">
        <v>1818</v>
      </c>
      <c r="C154" s="294" t="s">
        <v>1207</v>
      </c>
      <c r="D154" s="294" t="s">
        <v>1978</v>
      </c>
      <c r="E154" s="294" t="s">
        <v>1664</v>
      </c>
      <c r="F154" s="314"/>
      <c r="G154" s="315">
        <v>36.28</v>
      </c>
      <c r="H154" s="314"/>
      <c r="I154" s="294" t="s">
        <v>1253</v>
      </c>
      <c r="K154" s="315">
        <v>36.28</v>
      </c>
      <c r="L154" s="315"/>
      <c r="M154" s="314"/>
      <c r="N154" s="294" t="s">
        <v>1838</v>
      </c>
    </row>
    <row r="155" spans="1:14" ht="20.100000000000001" hidden="1" customHeight="1">
      <c r="A155" s="294" t="s">
        <v>1838</v>
      </c>
      <c r="B155" s="294" t="s">
        <v>1818</v>
      </c>
      <c r="C155" s="294" t="s">
        <v>1206</v>
      </c>
      <c r="D155" s="294" t="s">
        <v>1979</v>
      </c>
      <c r="E155" s="294" t="s">
        <v>1664</v>
      </c>
      <c r="F155" s="314"/>
      <c r="G155" s="315">
        <v>112.48</v>
      </c>
      <c r="H155" s="314"/>
      <c r="I155" s="294" t="s">
        <v>1253</v>
      </c>
      <c r="K155" s="315">
        <v>112.48</v>
      </c>
      <c r="L155" s="315"/>
      <c r="M155" s="314"/>
      <c r="N155" s="294" t="s">
        <v>1838</v>
      </c>
    </row>
    <row r="156" spans="1:14" ht="20.100000000000001" hidden="1" customHeight="1">
      <c r="A156" s="294" t="s">
        <v>1838</v>
      </c>
      <c r="B156" s="294" t="s">
        <v>1818</v>
      </c>
      <c r="C156" s="294" t="s">
        <v>1207</v>
      </c>
      <c r="D156" s="294" t="s">
        <v>1980</v>
      </c>
      <c r="E156" s="294" t="s">
        <v>1664</v>
      </c>
      <c r="F156" s="314"/>
      <c r="G156" s="315">
        <v>58.79</v>
      </c>
      <c r="H156" s="314"/>
      <c r="I156" s="294" t="s">
        <v>1253</v>
      </c>
      <c r="K156" s="315">
        <v>58.79</v>
      </c>
      <c r="L156" s="315"/>
      <c r="M156" s="314"/>
      <c r="N156" s="294" t="s">
        <v>1838</v>
      </c>
    </row>
    <row r="157" spans="1:14" ht="20.100000000000001" hidden="1" customHeight="1">
      <c r="A157" s="294" t="s">
        <v>1838</v>
      </c>
      <c r="B157" s="294" t="s">
        <v>1818</v>
      </c>
      <c r="C157" s="294" t="s">
        <v>1206</v>
      </c>
      <c r="D157" s="294" t="s">
        <v>1981</v>
      </c>
      <c r="E157" s="294" t="s">
        <v>1664</v>
      </c>
      <c r="F157" s="314"/>
      <c r="G157" s="315">
        <v>182.24</v>
      </c>
      <c r="H157" s="314"/>
      <c r="I157" s="294" t="s">
        <v>1253</v>
      </c>
      <c r="K157" s="315">
        <v>182.24</v>
      </c>
      <c r="L157" s="315"/>
      <c r="M157" s="314"/>
      <c r="N157" s="294" t="s">
        <v>1838</v>
      </c>
    </row>
    <row r="158" spans="1:14" ht="20.100000000000001" hidden="1" customHeight="1">
      <c r="A158" s="294" t="s">
        <v>1838</v>
      </c>
      <c r="B158" s="294" t="s">
        <v>1818</v>
      </c>
      <c r="C158" s="294" t="s">
        <v>1207</v>
      </c>
      <c r="D158" s="294" t="s">
        <v>1982</v>
      </c>
      <c r="E158" s="294" t="s">
        <v>1664</v>
      </c>
      <c r="F158" s="314"/>
      <c r="G158" s="315">
        <v>364.7</v>
      </c>
      <c r="H158" s="314"/>
      <c r="I158" s="294" t="s">
        <v>1253</v>
      </c>
      <c r="K158" s="315">
        <v>364.7</v>
      </c>
      <c r="L158" s="315"/>
      <c r="M158" s="314"/>
      <c r="N158" s="294" t="s">
        <v>1838</v>
      </c>
    </row>
    <row r="159" spans="1:14" ht="20.100000000000001" hidden="1" customHeight="1">
      <c r="A159" s="294" t="s">
        <v>1838</v>
      </c>
      <c r="B159" s="294" t="s">
        <v>1818</v>
      </c>
      <c r="C159" s="294" t="s">
        <v>1206</v>
      </c>
      <c r="D159" s="294" t="s">
        <v>1983</v>
      </c>
      <c r="E159" s="294" t="s">
        <v>1664</v>
      </c>
      <c r="F159" s="314"/>
      <c r="G159" s="315">
        <v>1130.57</v>
      </c>
      <c r="H159" s="314"/>
      <c r="I159" s="294" t="s">
        <v>1253</v>
      </c>
      <c r="K159" s="315">
        <v>1130.57</v>
      </c>
      <c r="L159" s="315"/>
      <c r="M159" s="314"/>
      <c r="N159" s="294" t="s">
        <v>1838</v>
      </c>
    </row>
    <row r="160" spans="1:14" ht="20.100000000000001" hidden="1" customHeight="1">
      <c r="A160" s="294" t="s">
        <v>1838</v>
      </c>
      <c r="B160" s="294" t="s">
        <v>1818</v>
      </c>
      <c r="C160" s="294" t="s">
        <v>1207</v>
      </c>
      <c r="D160" s="294" t="s">
        <v>1984</v>
      </c>
      <c r="E160" s="294" t="s">
        <v>1664</v>
      </c>
      <c r="F160" s="314"/>
      <c r="G160" s="315">
        <v>72.58</v>
      </c>
      <c r="H160" s="314"/>
      <c r="I160" s="294" t="s">
        <v>1253</v>
      </c>
      <c r="K160" s="315">
        <v>72.58</v>
      </c>
      <c r="L160" s="315"/>
      <c r="M160" s="314"/>
      <c r="N160" s="294" t="s">
        <v>1838</v>
      </c>
    </row>
    <row r="161" spans="1:14" ht="20.100000000000001" hidden="1" customHeight="1">
      <c r="A161" s="294" t="s">
        <v>1838</v>
      </c>
      <c r="B161" s="294" t="s">
        <v>1818</v>
      </c>
      <c r="C161" s="294" t="s">
        <v>1206</v>
      </c>
      <c r="D161" s="294" t="s">
        <v>1985</v>
      </c>
      <c r="E161" s="294" t="s">
        <v>1664</v>
      </c>
      <c r="F161" s="314"/>
      <c r="G161" s="315">
        <v>225</v>
      </c>
      <c r="H161" s="314"/>
      <c r="I161" s="294" t="s">
        <v>1253</v>
      </c>
      <c r="K161" s="315">
        <v>225</v>
      </c>
      <c r="L161" s="315"/>
      <c r="M161" s="314"/>
      <c r="N161" s="294" t="s">
        <v>1838</v>
      </c>
    </row>
    <row r="162" spans="1:14" ht="20.100000000000001" hidden="1" customHeight="1">
      <c r="A162" s="294" t="s">
        <v>1838</v>
      </c>
      <c r="B162" s="294" t="s">
        <v>1818</v>
      </c>
      <c r="C162" s="294" t="s">
        <v>1207</v>
      </c>
      <c r="D162" s="294" t="s">
        <v>1986</v>
      </c>
      <c r="E162" s="294" t="s">
        <v>1664</v>
      </c>
      <c r="F162" s="314"/>
      <c r="G162" s="315">
        <v>301.83999999999997</v>
      </c>
      <c r="H162" s="314"/>
      <c r="I162" s="294" t="s">
        <v>1253</v>
      </c>
      <c r="K162" s="315">
        <v>301.83999999999997</v>
      </c>
      <c r="L162" s="315"/>
      <c r="M162" s="314"/>
      <c r="N162" s="294" t="s">
        <v>1838</v>
      </c>
    </row>
    <row r="163" spans="1:14" ht="20.100000000000001" hidden="1" customHeight="1">
      <c r="A163" s="294" t="s">
        <v>1838</v>
      </c>
      <c r="B163" s="294" t="s">
        <v>1818</v>
      </c>
      <c r="C163" s="294" t="s">
        <v>1206</v>
      </c>
      <c r="D163" s="294" t="s">
        <v>1987</v>
      </c>
      <c r="E163" s="294" t="s">
        <v>1664</v>
      </c>
      <c r="F163" s="314"/>
      <c r="G163" s="315">
        <v>935.95</v>
      </c>
      <c r="H163" s="314"/>
      <c r="I163" s="294" t="s">
        <v>1253</v>
      </c>
      <c r="K163" s="315">
        <v>935.95</v>
      </c>
      <c r="L163" s="315"/>
      <c r="M163" s="314"/>
      <c r="N163" s="294" t="s">
        <v>1838</v>
      </c>
    </row>
    <row r="164" spans="1:14" ht="20.100000000000001" hidden="1" customHeight="1">
      <c r="A164" s="294" t="s">
        <v>1838</v>
      </c>
      <c r="B164" s="294" t="s">
        <v>1818</v>
      </c>
      <c r="C164" s="294" t="s">
        <v>1207</v>
      </c>
      <c r="D164" s="294" t="s">
        <v>1988</v>
      </c>
      <c r="E164" s="294" t="s">
        <v>1664</v>
      </c>
      <c r="F164" s="314"/>
      <c r="G164" s="315">
        <v>9.07</v>
      </c>
      <c r="H164" s="314"/>
      <c r="I164" s="294" t="s">
        <v>1253</v>
      </c>
      <c r="K164" s="315">
        <v>9.07</v>
      </c>
      <c r="L164" s="315"/>
      <c r="M164" s="314"/>
      <c r="N164" s="294" t="s">
        <v>1838</v>
      </c>
    </row>
    <row r="165" spans="1:14" ht="20.100000000000001" hidden="1" customHeight="1">
      <c r="A165" s="294" t="s">
        <v>1838</v>
      </c>
      <c r="B165" s="294" t="s">
        <v>1818</v>
      </c>
      <c r="C165" s="294" t="s">
        <v>1206</v>
      </c>
      <c r="D165" s="294" t="s">
        <v>1989</v>
      </c>
      <c r="E165" s="294" t="s">
        <v>1664</v>
      </c>
      <c r="F165" s="314"/>
      <c r="G165" s="315">
        <v>28.12</v>
      </c>
      <c r="H165" s="314"/>
      <c r="I165" s="294" t="s">
        <v>1253</v>
      </c>
      <c r="K165" s="315">
        <v>28.12</v>
      </c>
      <c r="L165" s="315"/>
      <c r="M165" s="314"/>
      <c r="N165" s="294" t="s">
        <v>1838</v>
      </c>
    </row>
    <row r="166" spans="1:14" ht="20.100000000000001" hidden="1" customHeight="1">
      <c r="A166" s="294" t="s">
        <v>1838</v>
      </c>
      <c r="B166" s="294" t="s">
        <v>1818</v>
      </c>
      <c r="C166" s="294" t="s">
        <v>1207</v>
      </c>
      <c r="D166" s="294" t="s">
        <v>1990</v>
      </c>
      <c r="E166" s="294" t="s">
        <v>1664</v>
      </c>
      <c r="F166" s="314"/>
      <c r="G166" s="315">
        <v>38.36</v>
      </c>
      <c r="H166" s="314"/>
      <c r="I166" s="294" t="s">
        <v>1253</v>
      </c>
      <c r="K166" s="315">
        <v>38.36</v>
      </c>
      <c r="L166" s="315"/>
      <c r="M166" s="314"/>
      <c r="N166" s="294" t="s">
        <v>1838</v>
      </c>
    </row>
    <row r="167" spans="1:14" ht="20.100000000000001" hidden="1" customHeight="1">
      <c r="A167" s="294" t="s">
        <v>1838</v>
      </c>
      <c r="B167" s="294" t="s">
        <v>1818</v>
      </c>
      <c r="C167" s="294" t="s">
        <v>1206</v>
      </c>
      <c r="D167" s="294" t="s">
        <v>1991</v>
      </c>
      <c r="E167" s="294" t="s">
        <v>1664</v>
      </c>
      <c r="F167" s="314"/>
      <c r="G167" s="315">
        <v>118.91</v>
      </c>
      <c r="H167" s="314"/>
      <c r="I167" s="294" t="s">
        <v>1253</v>
      </c>
      <c r="K167" s="315">
        <v>118.91</v>
      </c>
      <c r="L167" s="315"/>
      <c r="M167" s="314"/>
      <c r="N167" s="294" t="s">
        <v>1838</v>
      </c>
    </row>
    <row r="168" spans="1:14" ht="20.100000000000001" hidden="1" customHeight="1">
      <c r="A168" s="294" t="s">
        <v>1838</v>
      </c>
      <c r="B168" s="294" t="s">
        <v>1818</v>
      </c>
      <c r="C168" s="294" t="s">
        <v>1207</v>
      </c>
      <c r="D168" s="294" t="s">
        <v>1992</v>
      </c>
      <c r="E168" s="294" t="s">
        <v>1664</v>
      </c>
      <c r="F168" s="314"/>
      <c r="G168" s="315">
        <v>97.98</v>
      </c>
      <c r="H168" s="314"/>
      <c r="I168" s="294" t="s">
        <v>1253</v>
      </c>
      <c r="K168" s="315">
        <v>97.98</v>
      </c>
      <c r="L168" s="315"/>
      <c r="M168" s="314"/>
      <c r="N168" s="294" t="s">
        <v>1838</v>
      </c>
    </row>
    <row r="169" spans="1:14" ht="20.100000000000001" hidden="1" customHeight="1">
      <c r="A169" s="294" t="s">
        <v>1838</v>
      </c>
      <c r="B169" s="294" t="s">
        <v>1818</v>
      </c>
      <c r="C169" s="294" t="s">
        <v>1206</v>
      </c>
      <c r="D169" s="294" t="s">
        <v>1993</v>
      </c>
      <c r="E169" s="294" t="s">
        <v>1664</v>
      </c>
      <c r="F169" s="314"/>
      <c r="G169" s="315">
        <v>303.74</v>
      </c>
      <c r="H169" s="314">
        <v>21486.88999999977</v>
      </c>
      <c r="I169" s="294" t="s">
        <v>1253</v>
      </c>
      <c r="K169" s="315">
        <v>303.74</v>
      </c>
      <c r="L169" s="315"/>
      <c r="M169" s="314"/>
      <c r="N169" s="294" t="s">
        <v>1838</v>
      </c>
    </row>
    <row r="170" spans="1:14" ht="20.100000000000001" hidden="1" customHeight="1">
      <c r="A170" s="294" t="s">
        <v>1994</v>
      </c>
      <c r="B170" s="294" t="s">
        <v>1995</v>
      </c>
      <c r="C170" s="294" t="s">
        <v>1996</v>
      </c>
      <c r="D170" s="294" t="s">
        <v>1997</v>
      </c>
      <c r="E170" s="294" t="s">
        <v>1771</v>
      </c>
      <c r="F170" s="314"/>
      <c r="G170" s="315">
        <v>49569.69</v>
      </c>
      <c r="H170" s="315">
        <v>-28082.800000000232</v>
      </c>
      <c r="I170" s="294" t="s">
        <v>1253</v>
      </c>
      <c r="K170" s="315">
        <v>49569.69</v>
      </c>
      <c r="L170" s="315">
        <v>0</v>
      </c>
      <c r="M170" s="314">
        <v>0</v>
      </c>
      <c r="N170" s="294" t="s">
        <v>1838</v>
      </c>
    </row>
    <row r="171" spans="1:14" ht="20.100000000000001" hidden="1" customHeight="1">
      <c r="A171" s="294" t="s">
        <v>1838</v>
      </c>
      <c r="B171" s="294" t="s">
        <v>1818</v>
      </c>
      <c r="C171" s="294" t="s">
        <v>1207</v>
      </c>
      <c r="D171" s="294" t="s">
        <v>1998</v>
      </c>
      <c r="E171" s="294" t="s">
        <v>1664</v>
      </c>
      <c r="F171" s="314"/>
      <c r="G171" s="315">
        <v>792.27</v>
      </c>
      <c r="H171" s="315"/>
      <c r="I171" s="294" t="s">
        <v>1253</v>
      </c>
      <c r="K171" s="315">
        <v>792.27</v>
      </c>
      <c r="L171" s="315"/>
      <c r="M171" s="314"/>
      <c r="N171" s="294" t="s">
        <v>1838</v>
      </c>
    </row>
    <row r="172" spans="1:14" ht="20.100000000000001" hidden="1" customHeight="1">
      <c r="A172" s="294" t="s">
        <v>1838</v>
      </c>
      <c r="B172" s="294" t="s">
        <v>1818</v>
      </c>
      <c r="C172" s="294" t="s">
        <v>1206</v>
      </c>
      <c r="D172" s="294" t="s">
        <v>1999</v>
      </c>
      <c r="E172" s="294" t="s">
        <v>1664</v>
      </c>
      <c r="F172" s="314"/>
      <c r="G172" s="315">
        <v>2456.04</v>
      </c>
      <c r="H172" s="315"/>
      <c r="I172" s="294" t="s">
        <v>1253</v>
      </c>
      <c r="K172" s="315">
        <v>2456.04</v>
      </c>
      <c r="L172" s="315"/>
      <c r="M172" s="314"/>
      <c r="N172" s="294" t="s">
        <v>1838</v>
      </c>
    </row>
    <row r="173" spans="1:14" ht="20.100000000000001" hidden="1" customHeight="1">
      <c r="A173" s="294" t="s">
        <v>1838</v>
      </c>
      <c r="B173" s="294" t="s">
        <v>1818</v>
      </c>
      <c r="C173" s="294" t="s">
        <v>1207</v>
      </c>
      <c r="D173" s="294" t="s">
        <v>2000</v>
      </c>
      <c r="E173" s="294" t="s">
        <v>1664</v>
      </c>
      <c r="F173" s="314"/>
      <c r="G173" s="315">
        <v>393.98</v>
      </c>
      <c r="H173" s="315"/>
      <c r="I173" s="294" t="s">
        <v>1253</v>
      </c>
      <c r="K173" s="315">
        <v>393.98</v>
      </c>
      <c r="L173" s="315"/>
      <c r="M173" s="314"/>
      <c r="N173" s="294" t="s">
        <v>1838</v>
      </c>
    </row>
    <row r="174" spans="1:14" ht="20.100000000000001" hidden="1" customHeight="1">
      <c r="A174" s="294" t="s">
        <v>1838</v>
      </c>
      <c r="B174" s="294" t="s">
        <v>1818</v>
      </c>
      <c r="C174" s="294" t="s">
        <v>1206</v>
      </c>
      <c r="D174" s="294" t="s">
        <v>2001</v>
      </c>
      <c r="E174" s="294" t="s">
        <v>1664</v>
      </c>
      <c r="F174" s="314"/>
      <c r="G174" s="315">
        <v>1221.3599999999999</v>
      </c>
      <c r="H174" s="315"/>
      <c r="I174" s="294" t="s">
        <v>1253</v>
      </c>
      <c r="K174" s="315">
        <v>1221.3599999999999</v>
      </c>
      <c r="L174" s="315"/>
      <c r="M174" s="314"/>
      <c r="N174" s="294" t="s">
        <v>1838</v>
      </c>
    </row>
    <row r="175" spans="1:14" ht="20.100000000000001" hidden="1" customHeight="1">
      <c r="A175" s="294" t="s">
        <v>1838</v>
      </c>
      <c r="B175" s="294" t="s">
        <v>1818</v>
      </c>
      <c r="C175" s="294" t="s">
        <v>1207</v>
      </c>
      <c r="D175" s="294" t="s">
        <v>2002</v>
      </c>
      <c r="E175" s="294" t="s">
        <v>1664</v>
      </c>
      <c r="F175" s="314"/>
      <c r="G175" s="315">
        <v>187.25</v>
      </c>
      <c r="H175" s="315"/>
      <c r="I175" s="294" t="s">
        <v>1253</v>
      </c>
      <c r="K175" s="315">
        <v>187.25</v>
      </c>
      <c r="L175" s="315"/>
      <c r="M175" s="314"/>
      <c r="N175" s="294" t="s">
        <v>1838</v>
      </c>
    </row>
    <row r="176" spans="1:14" ht="20.100000000000001" hidden="1" customHeight="1">
      <c r="A176" s="294" t="s">
        <v>1838</v>
      </c>
      <c r="B176" s="294" t="s">
        <v>1818</v>
      </c>
      <c r="C176" s="294" t="s">
        <v>1206</v>
      </c>
      <c r="D176" s="294" t="s">
        <v>2003</v>
      </c>
      <c r="E176" s="294" t="s">
        <v>1664</v>
      </c>
      <c r="F176" s="314"/>
      <c r="G176" s="315">
        <v>580.47</v>
      </c>
      <c r="H176" s="315"/>
      <c r="I176" s="294" t="s">
        <v>1253</v>
      </c>
      <c r="K176" s="315">
        <v>580.47</v>
      </c>
      <c r="L176" s="315"/>
      <c r="M176" s="314"/>
      <c r="N176" s="294" t="s">
        <v>1838</v>
      </c>
    </row>
    <row r="177" spans="1:15" ht="20.100000000000001" hidden="1" customHeight="1">
      <c r="A177" s="294" t="s">
        <v>1838</v>
      </c>
      <c r="B177" s="294" t="s">
        <v>1818</v>
      </c>
      <c r="C177" s="294" t="s">
        <v>1207</v>
      </c>
      <c r="D177" s="294" t="s">
        <v>2004</v>
      </c>
      <c r="E177" s="294" t="s">
        <v>1664</v>
      </c>
      <c r="F177" s="314"/>
      <c r="G177" s="315">
        <v>134.26</v>
      </c>
      <c r="H177" s="315"/>
      <c r="I177" s="294" t="s">
        <v>1253</v>
      </c>
      <c r="K177" s="315">
        <v>134.26</v>
      </c>
      <c r="L177" s="315"/>
      <c r="M177" s="314"/>
      <c r="N177" s="294" t="s">
        <v>1838</v>
      </c>
    </row>
    <row r="178" spans="1:15" ht="20.100000000000001" hidden="1" customHeight="1">
      <c r="A178" s="294" t="s">
        <v>1838</v>
      </c>
      <c r="B178" s="294" t="s">
        <v>1818</v>
      </c>
      <c r="C178" s="294" t="s">
        <v>1206</v>
      </c>
      <c r="D178" s="294" t="s">
        <v>2005</v>
      </c>
      <c r="E178" s="294" t="s">
        <v>1664</v>
      </c>
      <c r="F178" s="314"/>
      <c r="G178" s="315">
        <v>416.22</v>
      </c>
      <c r="H178" s="315"/>
      <c r="I178" s="294" t="s">
        <v>1253</v>
      </c>
      <c r="K178" s="315">
        <v>416.22</v>
      </c>
      <c r="L178" s="315"/>
      <c r="M178" s="314"/>
      <c r="N178" s="294" t="s">
        <v>1838</v>
      </c>
    </row>
    <row r="179" spans="1:15" ht="20.100000000000001" hidden="1" customHeight="1">
      <c r="A179" s="294" t="s">
        <v>1838</v>
      </c>
      <c r="B179" s="294" t="s">
        <v>1818</v>
      </c>
      <c r="C179" s="294" t="s">
        <v>1207</v>
      </c>
      <c r="D179" s="294" t="s">
        <v>2006</v>
      </c>
      <c r="E179" s="294" t="s">
        <v>1664</v>
      </c>
      <c r="F179" s="314"/>
      <c r="G179" s="315">
        <v>47.9</v>
      </c>
      <c r="H179" s="315"/>
      <c r="I179" s="294" t="s">
        <v>1253</v>
      </c>
      <c r="K179" s="315">
        <v>47.9</v>
      </c>
      <c r="L179" s="315"/>
      <c r="M179" s="314"/>
      <c r="N179" s="294" t="s">
        <v>1838</v>
      </c>
    </row>
    <row r="180" spans="1:15" ht="20.100000000000001" hidden="1" customHeight="1">
      <c r="A180" s="294" t="s">
        <v>1838</v>
      </c>
      <c r="B180" s="294" t="s">
        <v>1818</v>
      </c>
      <c r="C180" s="294" t="s">
        <v>1206</v>
      </c>
      <c r="D180" s="294" t="s">
        <v>2007</v>
      </c>
      <c r="E180" s="294" t="s">
        <v>1664</v>
      </c>
      <c r="F180" s="314"/>
      <c r="G180" s="315">
        <v>148.49</v>
      </c>
      <c r="H180" s="315"/>
      <c r="I180" s="294" t="s">
        <v>1253</v>
      </c>
      <c r="K180" s="315">
        <v>148.49</v>
      </c>
      <c r="L180" s="315"/>
      <c r="M180" s="314"/>
      <c r="N180" s="294" t="s">
        <v>1838</v>
      </c>
    </row>
    <row r="181" spans="1:15" ht="20.100000000000001" hidden="1" customHeight="1">
      <c r="A181" s="294" t="s">
        <v>1838</v>
      </c>
      <c r="B181" s="294" t="s">
        <v>1818</v>
      </c>
      <c r="C181" s="294" t="s">
        <v>1207</v>
      </c>
      <c r="D181" s="294" t="s">
        <v>2008</v>
      </c>
      <c r="E181" s="294" t="s">
        <v>1664</v>
      </c>
      <c r="F181" s="314"/>
      <c r="G181" s="315">
        <v>48.26</v>
      </c>
      <c r="H181" s="315"/>
      <c r="I181" s="294" t="s">
        <v>1253</v>
      </c>
      <c r="K181" s="315">
        <v>48.26</v>
      </c>
      <c r="L181" s="315"/>
      <c r="M181" s="314"/>
      <c r="N181" s="294" t="s">
        <v>1838</v>
      </c>
    </row>
    <row r="182" spans="1:15" ht="20.100000000000001" hidden="1" customHeight="1">
      <c r="A182" s="294" t="s">
        <v>1838</v>
      </c>
      <c r="B182" s="294" t="s">
        <v>1818</v>
      </c>
      <c r="C182" s="294" t="s">
        <v>1206</v>
      </c>
      <c r="D182" s="294" t="s">
        <v>2009</v>
      </c>
      <c r="E182" s="294" t="s">
        <v>1664</v>
      </c>
      <c r="F182" s="314"/>
      <c r="G182" s="315">
        <v>149.62</v>
      </c>
      <c r="H182" s="315"/>
      <c r="I182" s="294" t="s">
        <v>1253</v>
      </c>
      <c r="K182" s="315">
        <v>149.62</v>
      </c>
      <c r="L182" s="315"/>
      <c r="M182" s="314"/>
      <c r="N182" s="294" t="s">
        <v>1838</v>
      </c>
    </row>
    <row r="183" spans="1:15" ht="20.100000000000001" hidden="1" customHeight="1">
      <c r="A183" s="294" t="s">
        <v>1838</v>
      </c>
      <c r="B183" s="294" t="s">
        <v>1818</v>
      </c>
      <c r="C183" s="294" t="s">
        <v>2010</v>
      </c>
      <c r="D183" s="294" t="s">
        <v>2011</v>
      </c>
      <c r="E183" s="294" t="s">
        <v>1038</v>
      </c>
      <c r="F183" s="314"/>
      <c r="G183" s="315">
        <v>1558.5</v>
      </c>
      <c r="H183" s="315"/>
      <c r="I183" s="294" t="s">
        <v>1253</v>
      </c>
      <c r="K183" s="315">
        <v>1558.5</v>
      </c>
      <c r="L183" s="315">
        <v>0</v>
      </c>
      <c r="M183" s="314">
        <v>0</v>
      </c>
      <c r="N183" s="294" t="s">
        <v>1838</v>
      </c>
    </row>
    <row r="184" spans="1:15" ht="20.100000000000001" hidden="1" customHeight="1">
      <c r="A184" s="294" t="s">
        <v>1838</v>
      </c>
      <c r="B184" s="294" t="s">
        <v>1818</v>
      </c>
      <c r="C184" s="294" t="s">
        <v>1924</v>
      </c>
      <c r="D184" s="294" t="s">
        <v>2012</v>
      </c>
      <c r="E184" s="294" t="s">
        <v>1486</v>
      </c>
      <c r="F184" s="314"/>
      <c r="G184" s="315">
        <v>1963.7</v>
      </c>
      <c r="H184" s="315"/>
      <c r="I184" s="294" t="s">
        <v>1253</v>
      </c>
      <c r="K184" s="315">
        <v>1963.7</v>
      </c>
      <c r="L184" s="315">
        <v>0</v>
      </c>
      <c r="M184" s="314">
        <v>0</v>
      </c>
      <c r="N184" s="294" t="s">
        <v>1838</v>
      </c>
    </row>
    <row r="185" spans="1:15" ht="20.100000000000001" hidden="1" customHeight="1">
      <c r="A185" s="294" t="s">
        <v>1838</v>
      </c>
      <c r="B185" s="294" t="s">
        <v>1818</v>
      </c>
      <c r="C185" s="294" t="s">
        <v>2013</v>
      </c>
      <c r="D185" s="294" t="s">
        <v>2014</v>
      </c>
      <c r="E185" s="294" t="s">
        <v>1784</v>
      </c>
      <c r="F185" s="314"/>
      <c r="G185" s="315">
        <v>5990</v>
      </c>
      <c r="H185" s="315"/>
      <c r="I185" s="294" t="s">
        <v>1253</v>
      </c>
      <c r="K185" s="315">
        <v>5990</v>
      </c>
      <c r="L185" s="315">
        <v>0</v>
      </c>
      <c r="M185" s="314">
        <v>0</v>
      </c>
      <c r="N185" s="294" t="s">
        <v>1838</v>
      </c>
    </row>
    <row r="186" spans="1:15" ht="20.100000000000001" hidden="1" customHeight="1">
      <c r="A186" s="294" t="s">
        <v>1838</v>
      </c>
      <c r="B186" s="294" t="s">
        <v>1818</v>
      </c>
      <c r="C186" s="294" t="s">
        <v>2015</v>
      </c>
      <c r="D186" s="294" t="s">
        <v>2016</v>
      </c>
      <c r="E186" s="294" t="s">
        <v>1046</v>
      </c>
      <c r="F186" s="314"/>
      <c r="G186" s="315">
        <v>26600.79</v>
      </c>
      <c r="H186" s="315"/>
      <c r="I186" s="294" t="s">
        <v>1253</v>
      </c>
      <c r="K186" s="315">
        <v>26600.79</v>
      </c>
      <c r="L186" s="315">
        <v>0</v>
      </c>
      <c r="M186" s="314">
        <v>0</v>
      </c>
      <c r="N186" s="294" t="s">
        <v>1838</v>
      </c>
      <c r="O186" s="294" t="s">
        <v>2017</v>
      </c>
    </row>
    <row r="187" spans="1:15" ht="20.100000000000001" hidden="1" customHeight="1">
      <c r="A187" s="294" t="s">
        <v>1838</v>
      </c>
      <c r="B187" s="294" t="s">
        <v>1818</v>
      </c>
      <c r="C187" s="294" t="s">
        <v>2018</v>
      </c>
      <c r="D187" s="294" t="s">
        <v>2019</v>
      </c>
      <c r="E187" s="294" t="s">
        <v>809</v>
      </c>
      <c r="F187" s="314"/>
      <c r="G187" s="315">
        <v>7132.6</v>
      </c>
      <c r="H187" s="315"/>
      <c r="I187" s="294" t="s">
        <v>1253</v>
      </c>
      <c r="K187" s="315">
        <v>7132.6</v>
      </c>
      <c r="L187" s="315">
        <v>0</v>
      </c>
      <c r="M187" s="314">
        <v>0</v>
      </c>
      <c r="N187" s="294" t="s">
        <v>1838</v>
      </c>
    </row>
    <row r="188" spans="1:15" ht="20.100000000000001" hidden="1" customHeight="1">
      <c r="A188" s="294" t="s">
        <v>1838</v>
      </c>
      <c r="B188" s="294" t="s">
        <v>1818</v>
      </c>
      <c r="C188" s="294" t="s">
        <v>1809</v>
      </c>
      <c r="D188" s="294" t="s">
        <v>2020</v>
      </c>
      <c r="E188" s="294" t="s">
        <v>1197</v>
      </c>
      <c r="F188" s="314"/>
      <c r="G188" s="315">
        <v>118671.58</v>
      </c>
      <c r="H188" s="315"/>
      <c r="I188" s="294" t="s">
        <v>1253</v>
      </c>
      <c r="K188" s="315">
        <v>118671.58</v>
      </c>
      <c r="L188" s="315">
        <v>0</v>
      </c>
      <c r="M188" s="314">
        <v>0</v>
      </c>
      <c r="N188" s="294" t="s">
        <v>1838</v>
      </c>
    </row>
    <row r="189" spans="1:15" ht="20.100000000000001" hidden="1" customHeight="1">
      <c r="A189" s="294" t="s">
        <v>1838</v>
      </c>
      <c r="B189" s="294" t="s">
        <v>1818</v>
      </c>
      <c r="C189" s="294" t="s">
        <v>2021</v>
      </c>
      <c r="D189" s="294" t="s">
        <v>2022</v>
      </c>
      <c r="E189" s="294" t="s">
        <v>1409</v>
      </c>
      <c r="F189" s="314"/>
      <c r="G189" s="315">
        <v>11000</v>
      </c>
      <c r="H189" s="315"/>
      <c r="I189" s="294" t="s">
        <v>1253</v>
      </c>
      <c r="K189" s="315">
        <v>11000</v>
      </c>
      <c r="L189" s="315">
        <v>0</v>
      </c>
      <c r="M189" s="314">
        <v>0</v>
      </c>
      <c r="N189" s="294" t="s">
        <v>1838</v>
      </c>
    </row>
    <row r="190" spans="1:15" ht="20.100000000000001" hidden="1" customHeight="1">
      <c r="A190" s="294" t="s">
        <v>1838</v>
      </c>
      <c r="B190" s="294" t="s">
        <v>1818</v>
      </c>
      <c r="C190" s="294" t="s">
        <v>1924</v>
      </c>
      <c r="D190" s="294" t="s">
        <v>2023</v>
      </c>
      <c r="E190" s="294" t="s">
        <v>1163</v>
      </c>
      <c r="F190" s="314"/>
      <c r="G190" s="315">
        <v>3600</v>
      </c>
      <c r="H190" s="315"/>
      <c r="I190" s="294" t="s">
        <v>1253</v>
      </c>
      <c r="K190" s="315">
        <v>3600</v>
      </c>
      <c r="L190" s="315">
        <v>0</v>
      </c>
      <c r="M190" s="314">
        <v>0</v>
      </c>
      <c r="N190" s="294" t="s">
        <v>1838</v>
      </c>
    </row>
    <row r="191" spans="1:15" ht="20.100000000000001" hidden="1" customHeight="1">
      <c r="A191" s="294" t="s">
        <v>1838</v>
      </c>
      <c r="B191" s="294" t="s">
        <v>1818</v>
      </c>
      <c r="C191" s="294" t="s">
        <v>2024</v>
      </c>
      <c r="D191" s="294" t="s">
        <v>2025</v>
      </c>
      <c r="E191" s="294" t="s">
        <v>1746</v>
      </c>
      <c r="F191" s="314"/>
      <c r="G191" s="315">
        <v>25726.720000000001</v>
      </c>
      <c r="H191" s="315"/>
      <c r="I191" s="294" t="s">
        <v>1253</v>
      </c>
      <c r="K191" s="315">
        <v>25726.720000000001</v>
      </c>
      <c r="L191" s="315">
        <v>0</v>
      </c>
      <c r="M191" s="314">
        <v>0</v>
      </c>
      <c r="N191" s="294" t="s">
        <v>1838</v>
      </c>
    </row>
    <row r="192" spans="1:15" ht="20.100000000000001" hidden="1" customHeight="1">
      <c r="A192" s="294" t="s">
        <v>1838</v>
      </c>
      <c r="B192" s="294" t="s">
        <v>1818</v>
      </c>
      <c r="C192" s="294" t="s">
        <v>1867</v>
      </c>
      <c r="D192" s="294" t="s">
        <v>2026</v>
      </c>
      <c r="E192" s="294" t="s">
        <v>2027</v>
      </c>
      <c r="F192" s="314"/>
      <c r="G192" s="315">
        <v>1451.56</v>
      </c>
      <c r="H192" s="315"/>
      <c r="I192" s="294" t="s">
        <v>1253</v>
      </c>
      <c r="K192" s="315">
        <v>1451.56</v>
      </c>
      <c r="L192" s="315">
        <v>0</v>
      </c>
      <c r="M192" s="314">
        <v>0</v>
      </c>
      <c r="N192" s="294" t="s">
        <v>1838</v>
      </c>
      <c r="O192" s="294" t="s">
        <v>1255</v>
      </c>
    </row>
    <row r="193" spans="1:15" ht="20.100000000000001" hidden="1" customHeight="1">
      <c r="A193" s="294" t="s">
        <v>1838</v>
      </c>
      <c r="B193" s="294" t="s">
        <v>1818</v>
      </c>
      <c r="C193" s="294" t="s">
        <v>1924</v>
      </c>
      <c r="D193" s="294" t="s">
        <v>2028</v>
      </c>
      <c r="E193" s="294" t="s">
        <v>2029</v>
      </c>
      <c r="F193" s="314"/>
      <c r="G193" s="315">
        <v>495</v>
      </c>
      <c r="H193" s="315"/>
      <c r="I193" s="294" t="s">
        <v>1253</v>
      </c>
      <c r="K193" s="315">
        <v>495</v>
      </c>
      <c r="L193" s="315">
        <v>0</v>
      </c>
      <c r="M193" s="314">
        <v>0</v>
      </c>
      <c r="N193" s="294" t="s">
        <v>1838</v>
      </c>
    </row>
    <row r="194" spans="1:15" ht="20.100000000000001" hidden="1" customHeight="1">
      <c r="A194" s="294" t="s">
        <v>1838</v>
      </c>
      <c r="B194" s="294" t="s">
        <v>1818</v>
      </c>
      <c r="C194" s="294" t="s">
        <v>2030</v>
      </c>
      <c r="D194" s="294" t="s">
        <v>2031</v>
      </c>
      <c r="E194" s="294" t="s">
        <v>2029</v>
      </c>
      <c r="F194" s="314"/>
      <c r="G194" s="315">
        <v>2950</v>
      </c>
      <c r="H194" s="315">
        <v>-241799.37000000026</v>
      </c>
      <c r="I194" s="294" t="s">
        <v>1253</v>
      </c>
      <c r="K194" s="315">
        <v>2950</v>
      </c>
      <c r="L194" s="315">
        <v>0</v>
      </c>
      <c r="M194" s="314">
        <v>0</v>
      </c>
      <c r="N194" s="294" t="s">
        <v>1838</v>
      </c>
    </row>
    <row r="195" spans="1:15" ht="20.100000000000001" hidden="1" customHeight="1">
      <c r="A195" s="294" t="s">
        <v>1934</v>
      </c>
      <c r="B195" s="294" t="s">
        <v>1847</v>
      </c>
      <c r="C195" s="294" t="s">
        <v>1935</v>
      </c>
      <c r="D195" s="294" t="s">
        <v>1257</v>
      </c>
      <c r="E195" s="294" t="s">
        <v>1548</v>
      </c>
      <c r="F195" s="314"/>
      <c r="G195" s="315">
        <v>4470</v>
      </c>
      <c r="H195" s="315"/>
      <c r="I195" s="294" t="s">
        <v>1253</v>
      </c>
      <c r="J195" s="294" t="s">
        <v>1201</v>
      </c>
      <c r="K195" s="315">
        <v>4470</v>
      </c>
      <c r="L195" s="315">
        <v>0</v>
      </c>
      <c r="M195" s="314">
        <v>0</v>
      </c>
      <c r="N195" s="294" t="s">
        <v>1838</v>
      </c>
      <c r="O195" s="294" t="s">
        <v>1549</v>
      </c>
    </row>
    <row r="196" spans="1:15" ht="20.100000000000001" hidden="1" customHeight="1">
      <c r="A196" s="294" t="s">
        <v>1934</v>
      </c>
      <c r="B196" s="294" t="s">
        <v>1847</v>
      </c>
      <c r="C196" s="294" t="s">
        <v>1203</v>
      </c>
      <c r="D196" s="294" t="s">
        <v>2032</v>
      </c>
      <c r="E196" s="294" t="s">
        <v>1704</v>
      </c>
      <c r="F196" s="314"/>
      <c r="G196" s="315">
        <v>328.8</v>
      </c>
      <c r="H196" s="315">
        <v>-246598.17000000025</v>
      </c>
      <c r="I196" s="294" t="s">
        <v>1253</v>
      </c>
      <c r="J196" s="294" t="s">
        <v>1201</v>
      </c>
      <c r="K196" s="315">
        <v>328.8</v>
      </c>
      <c r="L196" s="315">
        <v>0</v>
      </c>
      <c r="M196" s="314">
        <v>0</v>
      </c>
      <c r="N196" s="294" t="s">
        <v>1838</v>
      </c>
      <c r="O196" s="294" t="s">
        <v>2033</v>
      </c>
    </row>
    <row r="197" spans="1:15" ht="20.100000000000001" hidden="1" customHeight="1">
      <c r="A197" s="294" t="s">
        <v>1838</v>
      </c>
      <c r="B197" s="294" t="s">
        <v>1818</v>
      </c>
      <c r="C197" s="294" t="s">
        <v>1867</v>
      </c>
      <c r="D197" s="294" t="s">
        <v>2034</v>
      </c>
      <c r="E197" s="294" t="s">
        <v>1381</v>
      </c>
      <c r="F197" s="314"/>
      <c r="G197" s="315">
        <v>4768.03</v>
      </c>
      <c r="H197" s="315"/>
      <c r="I197" s="294" t="s">
        <v>1253</v>
      </c>
      <c r="K197" s="315">
        <v>4768.03</v>
      </c>
      <c r="L197" s="315">
        <v>0</v>
      </c>
      <c r="M197" s="314">
        <v>0</v>
      </c>
      <c r="N197" s="294" t="s">
        <v>1838</v>
      </c>
    </row>
    <row r="198" spans="1:15" ht="20.100000000000001" hidden="1" customHeight="1">
      <c r="A198" s="294" t="s">
        <v>1838</v>
      </c>
      <c r="B198" s="294" t="s">
        <v>1818</v>
      </c>
      <c r="C198" s="294" t="s">
        <v>1924</v>
      </c>
      <c r="D198" s="294" t="s">
        <v>2035</v>
      </c>
      <c r="E198" s="294" t="s">
        <v>1415</v>
      </c>
      <c r="F198" s="314"/>
      <c r="G198" s="315">
        <v>450</v>
      </c>
      <c r="H198" s="315"/>
      <c r="I198" s="294" t="s">
        <v>1253</v>
      </c>
      <c r="K198" s="315">
        <v>450</v>
      </c>
      <c r="L198" s="315">
        <v>0</v>
      </c>
      <c r="M198" s="314">
        <v>0</v>
      </c>
      <c r="N198" s="294" t="s">
        <v>1838</v>
      </c>
    </row>
    <row r="199" spans="1:15" ht="20.100000000000001" hidden="1" customHeight="1">
      <c r="A199" s="294" t="s">
        <v>1838</v>
      </c>
      <c r="B199" s="294" t="s">
        <v>1818</v>
      </c>
      <c r="C199" s="294" t="s">
        <v>1924</v>
      </c>
      <c r="D199" s="294" t="s">
        <v>2036</v>
      </c>
      <c r="E199" s="294" t="s">
        <v>1604</v>
      </c>
      <c r="F199" s="314"/>
      <c r="G199" s="315">
        <v>3500</v>
      </c>
      <c r="H199" s="315"/>
      <c r="I199" s="294" t="s">
        <v>1253</v>
      </c>
      <c r="K199" s="315">
        <v>3500</v>
      </c>
      <c r="L199" s="315">
        <v>0</v>
      </c>
      <c r="M199" s="314">
        <v>0</v>
      </c>
      <c r="N199" s="294" t="s">
        <v>1838</v>
      </c>
    </row>
    <row r="200" spans="1:15" ht="20.100000000000001" hidden="1" customHeight="1">
      <c r="A200" s="294" t="s">
        <v>1838</v>
      </c>
      <c r="B200" s="294" t="s">
        <v>1818</v>
      </c>
      <c r="C200" s="294" t="s">
        <v>1867</v>
      </c>
      <c r="D200" s="294" t="s">
        <v>2037</v>
      </c>
      <c r="E200" s="294" t="s">
        <v>1742</v>
      </c>
      <c r="F200" s="314"/>
      <c r="G200" s="315">
        <v>2903.12</v>
      </c>
      <c r="H200" s="315"/>
      <c r="I200" s="294" t="s">
        <v>1253</v>
      </c>
      <c r="K200" s="315">
        <v>2903.12</v>
      </c>
      <c r="L200" s="315">
        <v>0</v>
      </c>
      <c r="M200" s="314">
        <v>0</v>
      </c>
      <c r="N200" s="294" t="s">
        <v>1838</v>
      </c>
    </row>
    <row r="201" spans="1:15" ht="20.100000000000001" hidden="1" customHeight="1">
      <c r="A201" s="294" t="s">
        <v>1838</v>
      </c>
      <c r="B201" s="294" t="s">
        <v>1818</v>
      </c>
      <c r="C201" s="294" t="s">
        <v>1867</v>
      </c>
      <c r="D201" s="294" t="s">
        <v>2038</v>
      </c>
      <c r="E201" s="294" t="s">
        <v>1351</v>
      </c>
      <c r="F201" s="314"/>
      <c r="G201" s="315">
        <v>1209.6300000000001</v>
      </c>
      <c r="H201" s="315"/>
      <c r="I201" s="294" t="s">
        <v>1253</v>
      </c>
      <c r="K201" s="315">
        <v>1209.6300000000001</v>
      </c>
      <c r="L201" s="315">
        <v>0</v>
      </c>
      <c r="M201" s="314">
        <v>0</v>
      </c>
      <c r="N201" s="294" t="s">
        <v>1838</v>
      </c>
    </row>
    <row r="202" spans="1:15" ht="20.100000000000001" hidden="1" customHeight="1">
      <c r="A202" s="294" t="s">
        <v>1838</v>
      </c>
      <c r="B202" s="294" t="s">
        <v>1818</v>
      </c>
      <c r="C202" s="294" t="s">
        <v>1867</v>
      </c>
      <c r="D202" s="294" t="s">
        <v>2039</v>
      </c>
      <c r="E202" s="294" t="s">
        <v>1351</v>
      </c>
      <c r="F202" s="314"/>
      <c r="G202" s="315">
        <v>2540.2199999999998</v>
      </c>
      <c r="H202" s="315"/>
      <c r="I202" s="294" t="s">
        <v>1253</v>
      </c>
      <c r="K202" s="315">
        <v>2540.2199999999998</v>
      </c>
      <c r="L202" s="315">
        <v>0</v>
      </c>
      <c r="M202" s="314">
        <v>0</v>
      </c>
      <c r="N202" s="294" t="s">
        <v>1838</v>
      </c>
    </row>
    <row r="203" spans="1:15" ht="20.100000000000001" hidden="1" customHeight="1">
      <c r="A203" s="294" t="s">
        <v>1838</v>
      </c>
      <c r="B203" s="294" t="s">
        <v>1818</v>
      </c>
      <c r="C203" s="294" t="s">
        <v>2040</v>
      </c>
      <c r="D203" s="294" t="s">
        <v>2041</v>
      </c>
      <c r="E203" s="294" t="s">
        <v>1490</v>
      </c>
      <c r="F203" s="314"/>
      <c r="G203" s="315">
        <v>7645</v>
      </c>
      <c r="H203" s="315"/>
      <c r="I203" s="294" t="s">
        <v>1253</v>
      </c>
      <c r="K203" s="315">
        <v>7645</v>
      </c>
      <c r="L203" s="315">
        <v>0</v>
      </c>
      <c r="M203" s="314">
        <v>0</v>
      </c>
      <c r="N203" s="294" t="s">
        <v>1838</v>
      </c>
    </row>
    <row r="204" spans="1:15" ht="20.100000000000001" hidden="1" customHeight="1">
      <c r="A204" s="294" t="s">
        <v>1838</v>
      </c>
      <c r="B204" s="294" t="s">
        <v>1838</v>
      </c>
      <c r="C204" s="294" t="s">
        <v>2042</v>
      </c>
      <c r="D204" s="294" t="s">
        <v>2043</v>
      </c>
      <c r="E204" s="294" t="s">
        <v>1866</v>
      </c>
      <c r="F204" s="314"/>
      <c r="G204" s="315">
        <v>240</v>
      </c>
      <c r="H204" s="315"/>
      <c r="I204" s="294" t="s">
        <v>1253</v>
      </c>
      <c r="K204" s="315">
        <v>240</v>
      </c>
      <c r="L204" s="315">
        <v>0</v>
      </c>
      <c r="M204" s="314">
        <v>0</v>
      </c>
      <c r="N204" s="294" t="s">
        <v>1838</v>
      </c>
    </row>
    <row r="205" spans="1:15" ht="20.100000000000001" hidden="1" customHeight="1">
      <c r="A205" s="294" t="s">
        <v>1838</v>
      </c>
      <c r="B205" s="294" t="s">
        <v>1838</v>
      </c>
      <c r="C205" s="294" t="s">
        <v>329</v>
      </c>
      <c r="D205" s="294" t="s">
        <v>329</v>
      </c>
      <c r="E205" s="294" t="s">
        <v>637</v>
      </c>
      <c r="F205" s="314"/>
      <c r="G205" s="315">
        <v>11</v>
      </c>
      <c r="H205" s="315"/>
      <c r="I205" s="294" t="s">
        <v>1253</v>
      </c>
      <c r="K205" s="315">
        <v>11</v>
      </c>
      <c r="L205" s="315">
        <v>0</v>
      </c>
      <c r="M205" s="314">
        <v>0</v>
      </c>
      <c r="N205" s="294" t="s">
        <v>1838</v>
      </c>
      <c r="O205" s="294" t="s">
        <v>2044</v>
      </c>
    </row>
    <row r="206" spans="1:15" ht="20.100000000000001" hidden="1" customHeight="1">
      <c r="A206" s="294" t="s">
        <v>1838</v>
      </c>
      <c r="B206" s="294" t="s">
        <v>1838</v>
      </c>
      <c r="C206" s="294" t="s">
        <v>329</v>
      </c>
      <c r="D206" s="294" t="s">
        <v>329</v>
      </c>
      <c r="E206" s="294" t="s">
        <v>637</v>
      </c>
      <c r="F206" s="314"/>
      <c r="G206" s="315">
        <v>11</v>
      </c>
      <c r="H206" s="315"/>
      <c r="I206" s="294" t="s">
        <v>1253</v>
      </c>
      <c r="K206" s="315">
        <v>11</v>
      </c>
      <c r="L206" s="315">
        <v>0</v>
      </c>
      <c r="M206" s="314">
        <v>0</v>
      </c>
      <c r="N206" s="294" t="s">
        <v>1838</v>
      </c>
      <c r="O206" s="294" t="s">
        <v>2044</v>
      </c>
    </row>
    <row r="207" spans="1:15" ht="20.100000000000001" hidden="1" customHeight="1">
      <c r="A207" s="294" t="s">
        <v>1838</v>
      </c>
      <c r="B207" s="294" t="s">
        <v>1838</v>
      </c>
      <c r="C207" s="294" t="s">
        <v>329</v>
      </c>
      <c r="D207" s="294" t="s">
        <v>329</v>
      </c>
      <c r="E207" s="294" t="s">
        <v>637</v>
      </c>
      <c r="F207" s="314"/>
      <c r="G207" s="315">
        <v>11</v>
      </c>
      <c r="H207" s="315"/>
      <c r="I207" s="294" t="s">
        <v>1253</v>
      </c>
      <c r="K207" s="315">
        <v>11</v>
      </c>
      <c r="L207" s="315">
        <v>0</v>
      </c>
      <c r="M207" s="314">
        <v>0</v>
      </c>
      <c r="N207" s="294" t="s">
        <v>1838</v>
      </c>
      <c r="O207" s="294" t="s">
        <v>2044</v>
      </c>
    </row>
    <row r="208" spans="1:15" ht="20.100000000000001" hidden="1" customHeight="1">
      <c r="A208" s="294" t="s">
        <v>1838</v>
      </c>
      <c r="B208" s="294" t="s">
        <v>1838</v>
      </c>
      <c r="C208" s="294" t="s">
        <v>329</v>
      </c>
      <c r="D208" s="294" t="s">
        <v>329</v>
      </c>
      <c r="E208" s="294" t="s">
        <v>637</v>
      </c>
      <c r="F208" s="314"/>
      <c r="G208" s="315">
        <v>11</v>
      </c>
      <c r="H208" s="315"/>
      <c r="I208" s="294" t="s">
        <v>1253</v>
      </c>
      <c r="K208" s="315">
        <v>11</v>
      </c>
      <c r="L208" s="315">
        <v>0</v>
      </c>
      <c r="M208" s="314">
        <v>0</v>
      </c>
      <c r="N208" s="294" t="s">
        <v>1838</v>
      </c>
      <c r="O208" s="294" t="s">
        <v>2044</v>
      </c>
    </row>
    <row r="209" spans="1:15" ht="20.100000000000001" hidden="1" customHeight="1">
      <c r="A209" s="294" t="s">
        <v>1838</v>
      </c>
      <c r="B209" s="294" t="s">
        <v>1838</v>
      </c>
      <c r="C209" s="294" t="s">
        <v>329</v>
      </c>
      <c r="D209" s="294" t="s">
        <v>329</v>
      </c>
      <c r="E209" s="294" t="s">
        <v>637</v>
      </c>
      <c r="F209" s="314"/>
      <c r="G209" s="315">
        <v>11</v>
      </c>
      <c r="H209" s="315"/>
      <c r="I209" s="294" t="s">
        <v>1253</v>
      </c>
      <c r="K209" s="315">
        <v>11</v>
      </c>
      <c r="L209" s="315">
        <v>0</v>
      </c>
      <c r="M209" s="314">
        <v>0</v>
      </c>
      <c r="N209" s="294" t="s">
        <v>1838</v>
      </c>
      <c r="O209" s="294" t="s">
        <v>2044</v>
      </c>
    </row>
    <row r="210" spans="1:15" ht="20.100000000000001" hidden="1" customHeight="1">
      <c r="A210" s="294" t="s">
        <v>1838</v>
      </c>
      <c r="B210" s="294" t="s">
        <v>1838</v>
      </c>
      <c r="C210" s="294" t="s">
        <v>329</v>
      </c>
      <c r="D210" s="294" t="s">
        <v>329</v>
      </c>
      <c r="E210" s="294" t="s">
        <v>637</v>
      </c>
      <c r="F210" s="314"/>
      <c r="G210" s="315">
        <v>11</v>
      </c>
      <c r="H210" s="315"/>
      <c r="I210" s="294" t="s">
        <v>1253</v>
      </c>
      <c r="K210" s="315">
        <v>11</v>
      </c>
      <c r="L210" s="315">
        <v>0</v>
      </c>
      <c r="M210" s="314">
        <v>0</v>
      </c>
      <c r="N210" s="294" t="s">
        <v>1838</v>
      </c>
      <c r="O210" s="294" t="s">
        <v>2044</v>
      </c>
    </row>
    <row r="211" spans="1:15" ht="20.100000000000001" hidden="1" customHeight="1">
      <c r="A211" s="294" t="s">
        <v>1838</v>
      </c>
      <c r="B211" s="294" t="s">
        <v>1838</v>
      </c>
      <c r="C211" s="294" t="s">
        <v>329</v>
      </c>
      <c r="D211" s="294" t="s">
        <v>329</v>
      </c>
      <c r="E211" s="294" t="s">
        <v>637</v>
      </c>
      <c r="F211" s="314"/>
      <c r="G211" s="315">
        <v>11</v>
      </c>
      <c r="H211" s="315"/>
      <c r="I211" s="294" t="s">
        <v>1253</v>
      </c>
      <c r="K211" s="315">
        <v>11</v>
      </c>
      <c r="L211" s="315">
        <v>0</v>
      </c>
      <c r="M211" s="314">
        <v>0</v>
      </c>
      <c r="N211" s="294" t="s">
        <v>1838</v>
      </c>
      <c r="O211" s="294" t="s">
        <v>2044</v>
      </c>
    </row>
    <row r="212" spans="1:15" ht="20.100000000000001" hidden="1" customHeight="1">
      <c r="A212" s="294" t="s">
        <v>1838</v>
      </c>
      <c r="B212" s="294" t="s">
        <v>1838</v>
      </c>
      <c r="C212" s="294" t="s">
        <v>329</v>
      </c>
      <c r="D212" s="294" t="s">
        <v>329</v>
      </c>
      <c r="E212" s="294" t="s">
        <v>637</v>
      </c>
      <c r="F212" s="314"/>
      <c r="G212" s="315">
        <v>11</v>
      </c>
      <c r="H212" s="315"/>
      <c r="I212" s="294" t="s">
        <v>1253</v>
      </c>
      <c r="K212" s="315">
        <v>11</v>
      </c>
      <c r="L212" s="315">
        <v>0</v>
      </c>
      <c r="M212" s="314">
        <v>0</v>
      </c>
      <c r="N212" s="294" t="s">
        <v>1838</v>
      </c>
      <c r="O212" s="294" t="s">
        <v>2044</v>
      </c>
    </row>
    <row r="213" spans="1:15" ht="20.100000000000001" hidden="1" customHeight="1">
      <c r="A213" s="294" t="s">
        <v>1838</v>
      </c>
      <c r="B213" s="294" t="s">
        <v>1838</v>
      </c>
      <c r="C213" s="294" t="s">
        <v>329</v>
      </c>
      <c r="D213" s="294" t="s">
        <v>329</v>
      </c>
      <c r="E213" s="294" t="s">
        <v>637</v>
      </c>
      <c r="F213" s="314"/>
      <c r="G213" s="315">
        <v>11</v>
      </c>
      <c r="H213" s="315"/>
      <c r="I213" s="294" t="s">
        <v>1253</v>
      </c>
      <c r="K213" s="315">
        <v>11</v>
      </c>
      <c r="L213" s="315">
        <v>0</v>
      </c>
      <c r="M213" s="314">
        <v>0</v>
      </c>
      <c r="N213" s="294" t="s">
        <v>1838</v>
      </c>
      <c r="O213" s="294" t="s">
        <v>2044</v>
      </c>
    </row>
    <row r="214" spans="1:15" ht="20.100000000000001" hidden="1" customHeight="1">
      <c r="A214" s="294" t="s">
        <v>1838</v>
      </c>
      <c r="B214" s="294" t="s">
        <v>1838</v>
      </c>
      <c r="C214" s="294" t="s">
        <v>329</v>
      </c>
      <c r="D214" s="294" t="s">
        <v>329</v>
      </c>
      <c r="E214" s="294" t="s">
        <v>637</v>
      </c>
      <c r="F214" s="314"/>
      <c r="G214" s="315">
        <v>11</v>
      </c>
      <c r="H214" s="315"/>
      <c r="I214" s="294" t="s">
        <v>1253</v>
      </c>
      <c r="K214" s="315">
        <v>11</v>
      </c>
      <c r="L214" s="315">
        <v>0</v>
      </c>
      <c r="M214" s="314">
        <v>0</v>
      </c>
      <c r="N214" s="294" t="s">
        <v>1838</v>
      </c>
      <c r="O214" s="294" t="s">
        <v>2044</v>
      </c>
    </row>
    <row r="215" spans="1:15" ht="20.100000000000001" hidden="1" customHeight="1">
      <c r="A215" s="294" t="s">
        <v>1838</v>
      </c>
      <c r="B215" s="294" t="s">
        <v>1838</v>
      </c>
      <c r="C215" s="294" t="s">
        <v>329</v>
      </c>
      <c r="D215" s="294" t="s">
        <v>329</v>
      </c>
      <c r="E215" s="294" t="s">
        <v>637</v>
      </c>
      <c r="F215" s="314"/>
      <c r="G215" s="315">
        <v>11</v>
      </c>
      <c r="H215" s="315"/>
      <c r="I215" s="294" t="s">
        <v>1253</v>
      </c>
      <c r="K215" s="315">
        <v>11</v>
      </c>
      <c r="L215" s="315">
        <v>0</v>
      </c>
      <c r="M215" s="314">
        <v>0</v>
      </c>
      <c r="N215" s="294" t="s">
        <v>1838</v>
      </c>
      <c r="O215" s="294" t="s">
        <v>2044</v>
      </c>
    </row>
    <row r="216" spans="1:15" ht="20.100000000000001" hidden="1" customHeight="1">
      <c r="A216" s="294" t="s">
        <v>1838</v>
      </c>
      <c r="B216" s="294" t="s">
        <v>1838</v>
      </c>
      <c r="C216" s="294" t="s">
        <v>329</v>
      </c>
      <c r="D216" s="294" t="s">
        <v>329</v>
      </c>
      <c r="E216" s="294" t="s">
        <v>637</v>
      </c>
      <c r="F216" s="314"/>
      <c r="G216" s="315">
        <v>11</v>
      </c>
      <c r="H216" s="315"/>
      <c r="I216" s="294" t="s">
        <v>1253</v>
      </c>
      <c r="K216" s="315">
        <v>11</v>
      </c>
      <c r="L216" s="315">
        <v>0</v>
      </c>
      <c r="M216" s="314">
        <v>0</v>
      </c>
      <c r="N216" s="294" t="s">
        <v>1838</v>
      </c>
      <c r="O216" s="294" t="s">
        <v>2044</v>
      </c>
    </row>
    <row r="217" spans="1:15" ht="20.100000000000001" hidden="1" customHeight="1">
      <c r="A217" s="294" t="s">
        <v>1838</v>
      </c>
      <c r="B217" s="294" t="s">
        <v>1838</v>
      </c>
      <c r="C217" s="294" t="s">
        <v>329</v>
      </c>
      <c r="D217" s="294" t="s">
        <v>329</v>
      </c>
      <c r="E217" s="294" t="s">
        <v>637</v>
      </c>
      <c r="F217" s="314"/>
      <c r="G217" s="315">
        <v>11</v>
      </c>
      <c r="H217" s="315"/>
      <c r="I217" s="294" t="s">
        <v>1253</v>
      </c>
      <c r="K217" s="315">
        <v>11</v>
      </c>
      <c r="L217" s="315">
        <v>0</v>
      </c>
      <c r="M217" s="314">
        <v>0</v>
      </c>
      <c r="N217" s="294" t="s">
        <v>1838</v>
      </c>
      <c r="O217" s="294" t="s">
        <v>2044</v>
      </c>
    </row>
    <row r="218" spans="1:15" ht="20.100000000000001" hidden="1" customHeight="1">
      <c r="A218" s="294" t="s">
        <v>1838</v>
      </c>
      <c r="B218" s="294" t="s">
        <v>1838</v>
      </c>
      <c r="C218" s="294" t="s">
        <v>329</v>
      </c>
      <c r="D218" s="294" t="s">
        <v>329</v>
      </c>
      <c r="E218" s="294" t="s">
        <v>637</v>
      </c>
      <c r="F218" s="314"/>
      <c r="G218" s="315">
        <v>11</v>
      </c>
      <c r="H218" s="315"/>
      <c r="I218" s="294" t="s">
        <v>1253</v>
      </c>
      <c r="K218" s="315">
        <v>11</v>
      </c>
      <c r="L218" s="315">
        <v>0</v>
      </c>
      <c r="M218" s="314">
        <v>0</v>
      </c>
      <c r="N218" s="294" t="s">
        <v>1838</v>
      </c>
      <c r="O218" s="294" t="s">
        <v>2044</v>
      </c>
    </row>
    <row r="219" spans="1:15" ht="20.100000000000001" hidden="1" customHeight="1">
      <c r="A219" s="294" t="s">
        <v>1838</v>
      </c>
      <c r="B219" s="294" t="s">
        <v>1838</v>
      </c>
      <c r="C219" s="294" t="s">
        <v>329</v>
      </c>
      <c r="D219" s="294" t="s">
        <v>329</v>
      </c>
      <c r="E219" s="294" t="s">
        <v>637</v>
      </c>
      <c r="F219" s="314"/>
      <c r="G219" s="315">
        <v>11</v>
      </c>
      <c r="H219" s="315"/>
      <c r="I219" s="294" t="s">
        <v>1253</v>
      </c>
      <c r="K219" s="315">
        <v>11</v>
      </c>
      <c r="L219" s="315">
        <v>0</v>
      </c>
      <c r="M219" s="314">
        <v>0</v>
      </c>
      <c r="N219" s="294" t="s">
        <v>1838</v>
      </c>
      <c r="O219" s="294" t="s">
        <v>2044</v>
      </c>
    </row>
    <row r="220" spans="1:15" ht="20.100000000000001" hidden="1" customHeight="1">
      <c r="A220" s="294" t="s">
        <v>1838</v>
      </c>
      <c r="B220" s="294" t="s">
        <v>1838</v>
      </c>
      <c r="C220" s="294" t="s">
        <v>329</v>
      </c>
      <c r="D220" s="294" t="s">
        <v>329</v>
      </c>
      <c r="E220" s="294" t="s">
        <v>637</v>
      </c>
      <c r="F220" s="314"/>
      <c r="G220" s="315">
        <v>11</v>
      </c>
      <c r="H220" s="315">
        <v>-270030.17000000027</v>
      </c>
      <c r="I220" s="294" t="s">
        <v>1253</v>
      </c>
      <c r="K220" s="315">
        <v>11</v>
      </c>
      <c r="L220" s="315">
        <v>0</v>
      </c>
      <c r="M220" s="314">
        <v>0</v>
      </c>
      <c r="N220" s="294" t="s">
        <v>1838</v>
      </c>
      <c r="O220" s="294" t="s">
        <v>2044</v>
      </c>
    </row>
    <row r="221" spans="1:15" ht="20.100000000000001" hidden="1" customHeight="1">
      <c r="A221" s="294" t="s">
        <v>2045</v>
      </c>
      <c r="B221" s="294" t="s">
        <v>1827</v>
      </c>
      <c r="C221" s="294" t="s">
        <v>256</v>
      </c>
      <c r="D221" s="294" t="s">
        <v>2046</v>
      </c>
      <c r="E221" s="294" t="s">
        <v>1759</v>
      </c>
      <c r="F221" s="314"/>
      <c r="G221" s="315">
        <v>590.79999999999995</v>
      </c>
      <c r="H221" s="315"/>
      <c r="I221" s="294" t="s">
        <v>1253</v>
      </c>
      <c r="K221" s="315">
        <v>590.79999999999995</v>
      </c>
      <c r="L221" s="315">
        <v>0</v>
      </c>
      <c r="M221" s="314">
        <v>0</v>
      </c>
      <c r="N221" s="294" t="s">
        <v>2045</v>
      </c>
      <c r="O221" s="294" t="s">
        <v>1255</v>
      </c>
    </row>
    <row r="222" spans="1:15" ht="20.100000000000001" hidden="1" customHeight="1">
      <c r="A222" s="294" t="s">
        <v>2045</v>
      </c>
      <c r="B222" s="294" t="s">
        <v>1827</v>
      </c>
      <c r="C222" s="294" t="s">
        <v>1204</v>
      </c>
      <c r="D222" s="294" t="s">
        <v>2047</v>
      </c>
      <c r="E222" s="294" t="s">
        <v>1759</v>
      </c>
      <c r="F222" s="314"/>
      <c r="G222" s="315">
        <v>403.5</v>
      </c>
      <c r="H222" s="315"/>
      <c r="I222" s="294" t="s">
        <v>1253</v>
      </c>
      <c r="K222" s="315">
        <v>403.5</v>
      </c>
      <c r="L222" s="315">
        <v>0</v>
      </c>
      <c r="M222" s="314">
        <v>0</v>
      </c>
      <c r="N222" s="294" t="s">
        <v>2045</v>
      </c>
      <c r="O222" s="294" t="s">
        <v>1255</v>
      </c>
    </row>
    <row r="223" spans="1:15" ht="20.100000000000001" hidden="1" customHeight="1">
      <c r="A223" s="294" t="s">
        <v>2045</v>
      </c>
      <c r="B223" s="294" t="s">
        <v>1827</v>
      </c>
      <c r="C223" s="294" t="s">
        <v>1204</v>
      </c>
      <c r="D223" s="294" t="s">
        <v>2048</v>
      </c>
      <c r="E223" s="294" t="s">
        <v>2049</v>
      </c>
      <c r="F223" s="314"/>
      <c r="G223" s="315">
        <v>2563.92</v>
      </c>
      <c r="H223" s="315">
        <v>-273588.39000000025</v>
      </c>
      <c r="I223" s="294" t="s">
        <v>1253</v>
      </c>
      <c r="K223" s="315">
        <v>2563.92</v>
      </c>
      <c r="L223" s="315">
        <v>0</v>
      </c>
      <c r="M223" s="314">
        <v>0</v>
      </c>
      <c r="N223" s="294" t="s">
        <v>2045</v>
      </c>
      <c r="O223" s="294" t="s">
        <v>1255</v>
      </c>
    </row>
    <row r="224" spans="1:15" ht="20.100000000000001" hidden="1" customHeight="1">
      <c r="A224" s="294" t="s">
        <v>2050</v>
      </c>
      <c r="B224" s="294" t="s">
        <v>2051</v>
      </c>
      <c r="C224" s="294" t="s">
        <v>1204</v>
      </c>
      <c r="D224" s="294" t="s">
        <v>2052</v>
      </c>
      <c r="E224" s="294" t="s">
        <v>1740</v>
      </c>
      <c r="F224" s="314"/>
      <c r="G224" s="315">
        <v>1090</v>
      </c>
      <c r="H224" s="315">
        <v>-274678.39000000025</v>
      </c>
      <c r="I224" s="294" t="s">
        <v>1253</v>
      </c>
      <c r="K224" s="315">
        <v>1090</v>
      </c>
      <c r="L224" s="315">
        <v>0</v>
      </c>
      <c r="M224" s="314">
        <v>0</v>
      </c>
      <c r="N224" s="294" t="s">
        <v>2045</v>
      </c>
      <c r="O224" s="294" t="s">
        <v>2053</v>
      </c>
    </row>
    <row r="225" spans="1:15" ht="20.100000000000001" hidden="1" customHeight="1">
      <c r="A225" s="294" t="s">
        <v>2054</v>
      </c>
      <c r="B225" s="294" t="s">
        <v>2055</v>
      </c>
      <c r="C225" s="294" t="s">
        <v>1204</v>
      </c>
      <c r="D225" s="294" t="s">
        <v>2056</v>
      </c>
      <c r="E225" s="294" t="s">
        <v>2049</v>
      </c>
      <c r="F225" s="314"/>
      <c r="G225" s="315">
        <v>1067.05</v>
      </c>
      <c r="H225" s="315">
        <v>-275745.44000000024</v>
      </c>
      <c r="I225" s="294" t="s">
        <v>1253</v>
      </c>
      <c r="K225" s="315">
        <v>1067.05</v>
      </c>
      <c r="L225" s="315">
        <v>0</v>
      </c>
      <c r="M225" s="314">
        <v>0</v>
      </c>
      <c r="N225" s="294" t="s">
        <v>2045</v>
      </c>
      <c r="O225" s="294" t="s">
        <v>1255</v>
      </c>
    </row>
    <row r="226" spans="1:15" ht="20.100000000000001" hidden="1" customHeight="1">
      <c r="A226" s="294" t="s">
        <v>2045</v>
      </c>
      <c r="B226" s="294" t="s">
        <v>1818</v>
      </c>
      <c r="C226" s="294" t="s">
        <v>1867</v>
      </c>
      <c r="D226" s="294" t="s">
        <v>2057</v>
      </c>
      <c r="E226" s="294" t="s">
        <v>1774</v>
      </c>
      <c r="F226" s="314"/>
      <c r="G226" s="315">
        <v>9413.15</v>
      </c>
      <c r="H226" s="315"/>
      <c r="I226" s="294" t="s">
        <v>1253</v>
      </c>
      <c r="K226" s="315">
        <v>9413.15</v>
      </c>
      <c r="L226" s="315">
        <v>0</v>
      </c>
      <c r="M226" s="314">
        <v>0</v>
      </c>
      <c r="N226" s="294" t="s">
        <v>2045</v>
      </c>
      <c r="O226" s="294" t="s">
        <v>2058</v>
      </c>
    </row>
    <row r="227" spans="1:15" ht="20.100000000000001" hidden="1" customHeight="1">
      <c r="A227" s="294" t="s">
        <v>2045</v>
      </c>
      <c r="B227" s="294" t="s">
        <v>1818</v>
      </c>
      <c r="C227" s="294" t="s">
        <v>1867</v>
      </c>
      <c r="D227" s="294" t="s">
        <v>2059</v>
      </c>
      <c r="E227" s="294" t="s">
        <v>1448</v>
      </c>
      <c r="F227" s="314"/>
      <c r="G227" s="315">
        <v>15288.16</v>
      </c>
      <c r="H227" s="315">
        <v>-300446.75000000023</v>
      </c>
      <c r="I227" s="294" t="s">
        <v>1253</v>
      </c>
      <c r="K227" s="315">
        <v>15288.16</v>
      </c>
      <c r="L227" s="315">
        <v>0</v>
      </c>
      <c r="M227" s="314">
        <v>0</v>
      </c>
      <c r="N227" s="294" t="s">
        <v>2045</v>
      </c>
      <c r="O227" s="294" t="s">
        <v>2058</v>
      </c>
    </row>
    <row r="228" spans="1:15" ht="20.100000000000001" customHeight="1">
      <c r="A228" s="294" t="s">
        <v>2060</v>
      </c>
      <c r="B228" s="294" t="s">
        <v>1818</v>
      </c>
      <c r="C228" s="294" t="s">
        <v>2061</v>
      </c>
      <c r="D228" s="294" t="s">
        <v>2202</v>
      </c>
      <c r="E228" s="294" t="s">
        <v>1656</v>
      </c>
      <c r="F228" s="314"/>
      <c r="G228" s="315">
        <v>144</v>
      </c>
      <c r="H228" s="315">
        <v>-300590.75000000023</v>
      </c>
      <c r="I228" s="294" t="s">
        <v>1253</v>
      </c>
      <c r="K228" s="315">
        <v>144</v>
      </c>
      <c r="L228" s="315">
        <v>0</v>
      </c>
      <c r="M228" s="314">
        <v>0</v>
      </c>
      <c r="N228" s="294" t="s">
        <v>2045</v>
      </c>
    </row>
    <row r="229" spans="1:15" ht="20.100000000000001" hidden="1" customHeight="1">
      <c r="A229" s="294" t="s">
        <v>2062</v>
      </c>
      <c r="B229" s="294" t="s">
        <v>2063</v>
      </c>
      <c r="C229" s="294" t="s">
        <v>256</v>
      </c>
      <c r="D229" s="294" t="s">
        <v>2064</v>
      </c>
      <c r="E229" s="294" t="s">
        <v>1759</v>
      </c>
      <c r="F229" s="314"/>
      <c r="G229" s="315">
        <v>1815.6</v>
      </c>
      <c r="H229" s="315">
        <v>-302406.35000000021</v>
      </c>
      <c r="I229" s="294" t="s">
        <v>1253</v>
      </c>
      <c r="K229" s="315">
        <v>1815.6</v>
      </c>
      <c r="L229" s="315">
        <v>0</v>
      </c>
      <c r="M229" s="314">
        <v>0</v>
      </c>
      <c r="N229" s="294" t="s">
        <v>2065</v>
      </c>
      <c r="O229" s="294" t="s">
        <v>1255</v>
      </c>
    </row>
    <row r="230" spans="1:15" ht="20.100000000000001" hidden="1" customHeight="1">
      <c r="A230" s="294" t="s">
        <v>2065</v>
      </c>
      <c r="B230" s="294" t="s">
        <v>1847</v>
      </c>
      <c r="C230" s="294" t="s">
        <v>1844</v>
      </c>
      <c r="D230" s="294" t="s">
        <v>2066</v>
      </c>
      <c r="E230" s="294" t="s">
        <v>1780</v>
      </c>
      <c r="F230" s="314"/>
      <c r="G230" s="315">
        <v>1900</v>
      </c>
      <c r="H230" s="315"/>
      <c r="I230" s="294" t="s">
        <v>1253</v>
      </c>
      <c r="J230" s="294" t="s">
        <v>1254</v>
      </c>
      <c r="K230" s="315">
        <v>1900</v>
      </c>
      <c r="L230" s="315">
        <v>0</v>
      </c>
      <c r="M230" s="314">
        <v>0</v>
      </c>
      <c r="N230" s="294" t="s">
        <v>2065</v>
      </c>
      <c r="O230" s="294" t="s">
        <v>1781</v>
      </c>
    </row>
    <row r="231" spans="1:15" ht="20.100000000000001" hidden="1" customHeight="1">
      <c r="A231" s="294" t="s">
        <v>2065</v>
      </c>
      <c r="B231" s="294" t="s">
        <v>2065</v>
      </c>
      <c r="C231" s="294" t="s">
        <v>329</v>
      </c>
      <c r="D231" s="294" t="s">
        <v>329</v>
      </c>
      <c r="E231" s="294" t="s">
        <v>637</v>
      </c>
      <c r="F231" s="314"/>
      <c r="G231" s="315">
        <v>11</v>
      </c>
      <c r="H231" s="315">
        <v>-304317.35000000021</v>
      </c>
      <c r="I231" s="294" t="s">
        <v>1253</v>
      </c>
      <c r="K231" s="315">
        <v>11</v>
      </c>
      <c r="L231" s="315">
        <v>0</v>
      </c>
      <c r="M231" s="314">
        <v>0</v>
      </c>
      <c r="N231" s="294" t="s">
        <v>2065</v>
      </c>
      <c r="O231" s="294" t="s">
        <v>2067</v>
      </c>
    </row>
    <row r="232" spans="1:15" ht="20.100000000000001" hidden="1" customHeight="1">
      <c r="A232" s="294" t="s">
        <v>2068</v>
      </c>
      <c r="B232" s="294" t="s">
        <v>2069</v>
      </c>
      <c r="C232" s="294" t="s">
        <v>256</v>
      </c>
      <c r="D232" s="294" t="s">
        <v>2070</v>
      </c>
      <c r="E232" s="294" t="s">
        <v>1785</v>
      </c>
      <c r="F232" s="314"/>
      <c r="G232" s="315">
        <v>1280.95</v>
      </c>
      <c r="H232" s="315">
        <v>-305598.30000000022</v>
      </c>
      <c r="I232" s="294" t="s">
        <v>1253</v>
      </c>
      <c r="K232" s="315">
        <v>1280.95</v>
      </c>
      <c r="L232" s="315">
        <v>0</v>
      </c>
      <c r="M232" s="314">
        <v>0</v>
      </c>
      <c r="N232" s="294" t="s">
        <v>1830</v>
      </c>
      <c r="O232" s="294" t="s">
        <v>1255</v>
      </c>
    </row>
    <row r="233" spans="1:15" ht="20.100000000000001" hidden="1" customHeight="1">
      <c r="A233" s="294" t="s">
        <v>2071</v>
      </c>
      <c r="B233" s="294" t="s">
        <v>2072</v>
      </c>
      <c r="C233" s="294" t="s">
        <v>1204</v>
      </c>
      <c r="D233" s="294" t="s">
        <v>2073</v>
      </c>
      <c r="E233" s="294" t="s">
        <v>1449</v>
      </c>
      <c r="F233" s="314"/>
      <c r="G233" s="315">
        <v>5265.33</v>
      </c>
      <c r="H233" s="315">
        <v>-310863.63000000024</v>
      </c>
      <c r="I233" s="294" t="s">
        <v>1253</v>
      </c>
      <c r="J233" s="294" t="s">
        <v>1201</v>
      </c>
      <c r="K233" s="315">
        <v>5265.33</v>
      </c>
      <c r="L233" s="315">
        <v>0</v>
      </c>
      <c r="M233" s="314">
        <v>0</v>
      </c>
      <c r="N233" s="294" t="s">
        <v>2074</v>
      </c>
      <c r="O233" s="294" t="s">
        <v>2075</v>
      </c>
    </row>
    <row r="234" spans="1:15" ht="20.100000000000001" hidden="1" customHeight="1">
      <c r="A234" s="294" t="s">
        <v>2076</v>
      </c>
      <c r="B234" s="294" t="s">
        <v>2077</v>
      </c>
      <c r="C234" s="294" t="s">
        <v>256</v>
      </c>
      <c r="D234" s="294" t="s">
        <v>2078</v>
      </c>
      <c r="E234" s="294" t="s">
        <v>1455</v>
      </c>
      <c r="F234" s="314"/>
      <c r="G234" s="315">
        <v>1875</v>
      </c>
      <c r="H234" s="315"/>
      <c r="I234" s="294" t="s">
        <v>1253</v>
      </c>
      <c r="K234" s="315">
        <v>1875</v>
      </c>
      <c r="L234" s="315">
        <v>0</v>
      </c>
      <c r="M234" s="314">
        <v>0</v>
      </c>
      <c r="N234" s="294" t="s">
        <v>2074</v>
      </c>
      <c r="O234" s="294" t="s">
        <v>1255</v>
      </c>
    </row>
    <row r="235" spans="1:15" ht="20.100000000000001" hidden="1" customHeight="1">
      <c r="A235" s="294" t="s">
        <v>2076</v>
      </c>
      <c r="B235" s="294" t="s">
        <v>2077</v>
      </c>
      <c r="C235" s="294" t="s">
        <v>1204</v>
      </c>
      <c r="D235" s="294" t="s">
        <v>2079</v>
      </c>
      <c r="E235" s="294" t="s">
        <v>1455</v>
      </c>
      <c r="F235" s="314"/>
      <c r="G235" s="315">
        <v>658</v>
      </c>
      <c r="H235" s="315">
        <v>-313396.63000000024</v>
      </c>
      <c r="I235" s="294" t="s">
        <v>1253</v>
      </c>
      <c r="K235" s="315">
        <v>658</v>
      </c>
      <c r="L235" s="315">
        <v>0</v>
      </c>
      <c r="M235" s="314">
        <v>0</v>
      </c>
      <c r="N235" s="294" t="s">
        <v>2074</v>
      </c>
      <c r="O235" s="294" t="s">
        <v>1255</v>
      </c>
    </row>
    <row r="236" spans="1:15" ht="20.100000000000001" hidden="1" customHeight="1">
      <c r="A236" s="294" t="s">
        <v>1847</v>
      </c>
      <c r="B236" s="294" t="s">
        <v>1818</v>
      </c>
      <c r="C236" s="294" t="s">
        <v>1204</v>
      </c>
      <c r="D236" s="294" t="s">
        <v>2080</v>
      </c>
      <c r="E236" s="294" t="s">
        <v>1455</v>
      </c>
      <c r="F236" s="314"/>
      <c r="G236" s="315">
        <v>1525.17</v>
      </c>
      <c r="H236" s="315"/>
      <c r="I236" s="294" t="s">
        <v>1253</v>
      </c>
      <c r="K236" s="315">
        <v>1525.17</v>
      </c>
      <c r="L236" s="315">
        <v>0</v>
      </c>
      <c r="M236" s="314">
        <v>0</v>
      </c>
      <c r="N236" s="294" t="s">
        <v>2074</v>
      </c>
      <c r="O236" s="294" t="s">
        <v>1255</v>
      </c>
    </row>
    <row r="237" spans="1:15" ht="20.100000000000001" hidden="1" customHeight="1">
      <c r="A237" s="294" t="s">
        <v>1847</v>
      </c>
      <c r="B237" s="294" t="s">
        <v>1818</v>
      </c>
      <c r="C237" s="294" t="s">
        <v>256</v>
      </c>
      <c r="D237" s="294" t="s">
        <v>2081</v>
      </c>
      <c r="E237" s="294" t="s">
        <v>1455</v>
      </c>
      <c r="F237" s="314"/>
      <c r="G237" s="315">
        <v>1830</v>
      </c>
      <c r="H237" s="315">
        <v>-316751.80000000022</v>
      </c>
      <c r="I237" s="294" t="s">
        <v>1253</v>
      </c>
      <c r="K237" s="315">
        <v>1830</v>
      </c>
      <c r="L237" s="315">
        <v>0</v>
      </c>
      <c r="M237" s="314">
        <v>0</v>
      </c>
      <c r="N237" s="294" t="s">
        <v>2074</v>
      </c>
      <c r="O237" s="294" t="s">
        <v>1255</v>
      </c>
    </row>
    <row r="238" spans="1:15" ht="20.100000000000001" hidden="1" customHeight="1">
      <c r="A238" s="294" t="s">
        <v>2082</v>
      </c>
      <c r="B238" s="294" t="s">
        <v>2083</v>
      </c>
      <c r="C238" s="294" t="s">
        <v>1204</v>
      </c>
      <c r="D238" s="294" t="s">
        <v>2084</v>
      </c>
      <c r="E238" s="294" t="s">
        <v>1606</v>
      </c>
      <c r="F238" s="314"/>
      <c r="G238" s="315">
        <v>1380</v>
      </c>
      <c r="H238" s="315"/>
      <c r="I238" s="294" t="s">
        <v>1253</v>
      </c>
      <c r="K238" s="315">
        <v>1380</v>
      </c>
      <c r="L238" s="315">
        <v>0</v>
      </c>
      <c r="M238" s="314">
        <v>0</v>
      </c>
      <c r="N238" s="294" t="s">
        <v>2074</v>
      </c>
      <c r="O238" s="294" t="s">
        <v>1255</v>
      </c>
    </row>
    <row r="239" spans="1:15" ht="20.100000000000001" hidden="1" customHeight="1">
      <c r="A239" s="294" t="s">
        <v>2082</v>
      </c>
      <c r="B239" s="294" t="s">
        <v>2083</v>
      </c>
      <c r="C239" s="294" t="s">
        <v>256</v>
      </c>
      <c r="D239" s="294" t="s">
        <v>2085</v>
      </c>
      <c r="E239" s="294" t="s">
        <v>1606</v>
      </c>
      <c r="F239" s="314"/>
      <c r="G239" s="315">
        <v>943.5</v>
      </c>
      <c r="H239" s="315">
        <v>-319075.30000000022</v>
      </c>
      <c r="I239" s="294" t="s">
        <v>1253</v>
      </c>
      <c r="K239" s="315">
        <v>943.5</v>
      </c>
      <c r="L239" s="315">
        <v>0</v>
      </c>
      <c r="M239" s="314">
        <v>0</v>
      </c>
      <c r="N239" s="294" t="s">
        <v>2074</v>
      </c>
      <c r="O239" s="294" t="s">
        <v>1255</v>
      </c>
    </row>
    <row r="240" spans="1:15" ht="20.100000000000001" hidden="1" customHeight="1">
      <c r="A240" s="294" t="s">
        <v>2086</v>
      </c>
      <c r="B240" s="294" t="s">
        <v>2087</v>
      </c>
      <c r="C240" s="294" t="s">
        <v>1204</v>
      </c>
      <c r="D240" s="294" t="s">
        <v>2088</v>
      </c>
      <c r="E240" s="294" t="s">
        <v>1785</v>
      </c>
      <c r="F240" s="314"/>
      <c r="G240" s="315">
        <v>773.04</v>
      </c>
      <c r="H240" s="315">
        <v>-319848.3400000002</v>
      </c>
      <c r="I240" s="294" t="s">
        <v>1253</v>
      </c>
      <c r="K240" s="315">
        <v>773.04</v>
      </c>
      <c r="L240" s="315">
        <v>0</v>
      </c>
      <c r="M240" s="314">
        <v>0</v>
      </c>
      <c r="N240" s="294" t="s">
        <v>2074</v>
      </c>
      <c r="O240" s="294" t="s">
        <v>1255</v>
      </c>
    </row>
    <row r="241" spans="1:15" ht="20.100000000000001" hidden="1" customHeight="1">
      <c r="A241" s="294" t="s">
        <v>2082</v>
      </c>
      <c r="B241" s="294" t="s">
        <v>2083</v>
      </c>
      <c r="C241" s="294" t="s">
        <v>1204</v>
      </c>
      <c r="D241" s="294" t="s">
        <v>2089</v>
      </c>
      <c r="E241" s="294" t="s">
        <v>1562</v>
      </c>
      <c r="F241" s="314"/>
      <c r="G241" s="315">
        <v>692.03</v>
      </c>
      <c r="H241" s="315">
        <v>-320540.37000000023</v>
      </c>
      <c r="I241" s="294" t="s">
        <v>1253</v>
      </c>
      <c r="K241" s="315">
        <v>692.03</v>
      </c>
      <c r="L241" s="315">
        <v>0</v>
      </c>
      <c r="M241" s="314">
        <v>0</v>
      </c>
      <c r="N241" s="294" t="s">
        <v>2074</v>
      </c>
      <c r="O241" s="294" t="s">
        <v>1255</v>
      </c>
    </row>
    <row r="242" spans="1:15" ht="20.100000000000001" hidden="1" customHeight="1">
      <c r="A242" s="294" t="s">
        <v>2086</v>
      </c>
      <c r="B242" s="294" t="s">
        <v>2087</v>
      </c>
      <c r="C242" s="294" t="s">
        <v>256</v>
      </c>
      <c r="D242" s="294" t="s">
        <v>2090</v>
      </c>
      <c r="E242" s="294" t="s">
        <v>1562</v>
      </c>
      <c r="F242" s="314"/>
      <c r="G242" s="315">
        <v>780.3</v>
      </c>
      <c r="H242" s="315">
        <v>-321320.67000000022</v>
      </c>
      <c r="I242" s="294" t="s">
        <v>1253</v>
      </c>
      <c r="K242" s="315">
        <v>780.3</v>
      </c>
      <c r="L242" s="315">
        <v>0</v>
      </c>
      <c r="M242" s="314">
        <v>0</v>
      </c>
      <c r="N242" s="294" t="s">
        <v>2074</v>
      </c>
      <c r="O242" s="294" t="s">
        <v>1255</v>
      </c>
    </row>
    <row r="243" spans="1:15" ht="20.100000000000001" hidden="1" customHeight="1">
      <c r="A243" s="294" t="s">
        <v>2091</v>
      </c>
      <c r="B243" s="294" t="s">
        <v>2092</v>
      </c>
      <c r="C243" s="294" t="s">
        <v>1204</v>
      </c>
      <c r="D243" s="294" t="s">
        <v>2093</v>
      </c>
      <c r="E243" s="294" t="s">
        <v>1455</v>
      </c>
      <c r="F243" s="314"/>
      <c r="G243" s="315">
        <v>52.5</v>
      </c>
      <c r="H243" s="315"/>
      <c r="I243" s="294" t="s">
        <v>1253</v>
      </c>
      <c r="K243" s="315">
        <v>52.5</v>
      </c>
      <c r="L243" s="315">
        <v>0</v>
      </c>
      <c r="M243" s="314">
        <v>0</v>
      </c>
      <c r="N243" s="294" t="s">
        <v>2074</v>
      </c>
      <c r="O243" s="294" t="s">
        <v>2094</v>
      </c>
    </row>
    <row r="244" spans="1:15" ht="20.100000000000001" hidden="1" customHeight="1">
      <c r="A244" s="294" t="s">
        <v>2091</v>
      </c>
      <c r="B244" s="294" t="s">
        <v>2092</v>
      </c>
      <c r="C244" s="294" t="s">
        <v>256</v>
      </c>
      <c r="D244" s="294" t="s">
        <v>2095</v>
      </c>
      <c r="E244" s="294" t="s">
        <v>1455</v>
      </c>
      <c r="F244" s="314"/>
      <c r="G244" s="315">
        <v>700.78</v>
      </c>
      <c r="H244" s="315">
        <v>-322073.95000000024</v>
      </c>
      <c r="I244" s="294" t="s">
        <v>1253</v>
      </c>
      <c r="K244" s="315">
        <v>700.78</v>
      </c>
      <c r="L244" s="315">
        <v>0</v>
      </c>
      <c r="M244" s="314">
        <v>0</v>
      </c>
      <c r="N244" s="294" t="s">
        <v>2074</v>
      </c>
      <c r="O244" s="294" t="s">
        <v>2096</v>
      </c>
    </row>
    <row r="245" spans="1:15" ht="20.100000000000001" hidden="1" customHeight="1">
      <c r="A245" s="294" t="s">
        <v>2074</v>
      </c>
      <c r="B245" s="294" t="s">
        <v>1934</v>
      </c>
      <c r="C245" s="294" t="s">
        <v>256</v>
      </c>
      <c r="D245" s="294" t="s">
        <v>2097</v>
      </c>
      <c r="E245" s="294" t="s">
        <v>1769</v>
      </c>
      <c r="F245" s="314"/>
      <c r="G245" s="315">
        <v>541</v>
      </c>
      <c r="H245" s="315"/>
      <c r="I245" s="294" t="s">
        <v>1253</v>
      </c>
      <c r="K245" s="315">
        <v>541</v>
      </c>
      <c r="L245" s="315">
        <v>0</v>
      </c>
      <c r="M245" s="314">
        <v>0</v>
      </c>
      <c r="N245" s="294" t="s">
        <v>2074</v>
      </c>
    </row>
    <row r="246" spans="1:15" ht="20.100000000000001" hidden="1" customHeight="1">
      <c r="A246" s="294" t="s">
        <v>2074</v>
      </c>
      <c r="B246" s="294" t="s">
        <v>2074</v>
      </c>
      <c r="C246" s="294" t="s">
        <v>1204</v>
      </c>
      <c r="D246" s="294" t="s">
        <v>2098</v>
      </c>
      <c r="E246" s="294" t="s">
        <v>1769</v>
      </c>
      <c r="F246" s="314"/>
      <c r="G246" s="315">
        <v>1770</v>
      </c>
      <c r="H246" s="315"/>
      <c r="I246" s="294" t="s">
        <v>1253</v>
      </c>
      <c r="K246" s="315">
        <v>1770</v>
      </c>
      <c r="L246" s="315">
        <v>0</v>
      </c>
      <c r="M246" s="314">
        <v>0</v>
      </c>
      <c r="N246" s="294" t="s">
        <v>2074</v>
      </c>
      <c r="O246" s="294" t="s">
        <v>1255</v>
      </c>
    </row>
    <row r="247" spans="1:15" ht="20.100000000000001" hidden="1" customHeight="1">
      <c r="A247" s="294" t="s">
        <v>2074</v>
      </c>
      <c r="B247" s="294" t="s">
        <v>2074</v>
      </c>
      <c r="C247" s="294" t="s">
        <v>1204</v>
      </c>
      <c r="D247" s="294" t="s">
        <v>2099</v>
      </c>
      <c r="E247" s="294" t="s">
        <v>1769</v>
      </c>
      <c r="F247" s="314"/>
      <c r="G247" s="315">
        <v>803</v>
      </c>
      <c r="H247" s="315"/>
      <c r="I247" s="294" t="s">
        <v>1253</v>
      </c>
      <c r="K247" s="315">
        <v>803</v>
      </c>
      <c r="L247" s="315">
        <v>0</v>
      </c>
      <c r="M247" s="314">
        <v>0</v>
      </c>
      <c r="N247" s="294" t="s">
        <v>2074</v>
      </c>
      <c r="O247" s="294" t="s">
        <v>1255</v>
      </c>
    </row>
    <row r="248" spans="1:15" ht="20.100000000000001" hidden="1" customHeight="1">
      <c r="A248" s="294" t="s">
        <v>2074</v>
      </c>
      <c r="B248" s="294" t="s">
        <v>1934</v>
      </c>
      <c r="C248" s="294" t="s">
        <v>2100</v>
      </c>
      <c r="D248" s="294" t="s">
        <v>2101</v>
      </c>
      <c r="E248" s="294" t="s">
        <v>1068</v>
      </c>
      <c r="F248" s="314"/>
      <c r="G248" s="315">
        <v>10744.5</v>
      </c>
      <c r="H248" s="315"/>
      <c r="I248" s="294" t="s">
        <v>1253</v>
      </c>
      <c r="K248" s="315">
        <v>10744.5</v>
      </c>
      <c r="L248" s="315">
        <v>0</v>
      </c>
      <c r="M248" s="314">
        <v>0</v>
      </c>
      <c r="N248" s="294" t="s">
        <v>2074</v>
      </c>
      <c r="O248" s="294" t="s">
        <v>1255</v>
      </c>
    </row>
    <row r="249" spans="1:15" ht="20.100000000000001" hidden="1" customHeight="1">
      <c r="A249" s="294" t="s">
        <v>2074</v>
      </c>
      <c r="B249" s="294" t="s">
        <v>1934</v>
      </c>
      <c r="C249" s="294" t="s">
        <v>2100</v>
      </c>
      <c r="D249" s="294" t="s">
        <v>2102</v>
      </c>
      <c r="E249" s="294" t="s">
        <v>1431</v>
      </c>
      <c r="F249" s="314"/>
      <c r="G249" s="315">
        <v>6987.71</v>
      </c>
      <c r="H249" s="315"/>
      <c r="I249" s="294" t="s">
        <v>1253</v>
      </c>
      <c r="K249" s="315">
        <v>6987.71</v>
      </c>
      <c r="L249" s="315">
        <v>0</v>
      </c>
      <c r="M249" s="314">
        <v>0</v>
      </c>
      <c r="N249" s="294" t="s">
        <v>2074</v>
      </c>
      <c r="O249" s="294" t="s">
        <v>1255</v>
      </c>
    </row>
    <row r="250" spans="1:15" ht="20.100000000000001" hidden="1" customHeight="1">
      <c r="A250" s="294" t="s">
        <v>2074</v>
      </c>
      <c r="B250" s="294" t="s">
        <v>1934</v>
      </c>
      <c r="C250" s="294" t="s">
        <v>2100</v>
      </c>
      <c r="D250" s="294" t="s">
        <v>2103</v>
      </c>
      <c r="E250" s="294" t="s">
        <v>1431</v>
      </c>
      <c r="F250" s="314"/>
      <c r="G250" s="315">
        <v>1785.72</v>
      </c>
      <c r="H250" s="315"/>
      <c r="I250" s="294" t="s">
        <v>1253</v>
      </c>
      <c r="K250" s="315">
        <v>1785.72</v>
      </c>
      <c r="L250" s="315">
        <v>0</v>
      </c>
      <c r="M250" s="314">
        <v>0</v>
      </c>
      <c r="N250" s="294" t="s">
        <v>2074</v>
      </c>
      <c r="O250" s="294" t="s">
        <v>1255</v>
      </c>
    </row>
    <row r="251" spans="1:15" ht="20.100000000000001" hidden="1" customHeight="1">
      <c r="A251" s="294" t="s">
        <v>2074</v>
      </c>
      <c r="B251" s="294" t="s">
        <v>2074</v>
      </c>
      <c r="C251" s="294" t="s">
        <v>256</v>
      </c>
      <c r="D251" s="294" t="s">
        <v>2104</v>
      </c>
      <c r="E251" s="294" t="s">
        <v>1592</v>
      </c>
      <c r="F251" s="314"/>
      <c r="G251" s="315">
        <v>18366.419999999998</v>
      </c>
      <c r="H251" s="315"/>
      <c r="I251" s="294" t="s">
        <v>1253</v>
      </c>
      <c r="K251" s="315">
        <v>18366.419999999998</v>
      </c>
      <c r="L251" s="315">
        <v>0</v>
      </c>
      <c r="M251" s="314">
        <v>0</v>
      </c>
      <c r="N251" s="294" t="s">
        <v>2074</v>
      </c>
    </row>
    <row r="252" spans="1:15" ht="20.100000000000001" hidden="1" customHeight="1">
      <c r="A252" s="294" t="s">
        <v>2074</v>
      </c>
      <c r="B252" s="294" t="s">
        <v>2074</v>
      </c>
      <c r="C252" s="294" t="s">
        <v>1204</v>
      </c>
      <c r="D252" s="294" t="s">
        <v>2105</v>
      </c>
      <c r="E252" s="294" t="s">
        <v>1592</v>
      </c>
      <c r="F252" s="314"/>
      <c r="G252" s="315">
        <v>2690.17</v>
      </c>
      <c r="H252" s="315"/>
      <c r="I252" s="294" t="s">
        <v>1253</v>
      </c>
      <c r="K252" s="315">
        <v>2690.17</v>
      </c>
      <c r="L252" s="315">
        <v>0</v>
      </c>
      <c r="M252" s="314">
        <v>0</v>
      </c>
      <c r="N252" s="294" t="s">
        <v>2074</v>
      </c>
    </row>
    <row r="253" spans="1:15" ht="20.100000000000001" hidden="1" customHeight="1">
      <c r="A253" s="294" t="s">
        <v>2074</v>
      </c>
      <c r="B253" s="294" t="s">
        <v>2074</v>
      </c>
      <c r="C253" s="294" t="s">
        <v>256</v>
      </c>
      <c r="D253" s="294" t="s">
        <v>2106</v>
      </c>
      <c r="E253" s="294" t="s">
        <v>1592</v>
      </c>
      <c r="F253" s="314"/>
      <c r="G253" s="315">
        <v>2924</v>
      </c>
      <c r="H253" s="315"/>
      <c r="I253" s="294" t="s">
        <v>1253</v>
      </c>
      <c r="K253" s="315">
        <v>2924</v>
      </c>
      <c r="L253" s="315">
        <v>0</v>
      </c>
      <c r="M253" s="314">
        <v>0</v>
      </c>
      <c r="N253" s="294" t="s">
        <v>2074</v>
      </c>
    </row>
    <row r="254" spans="1:15" ht="20.100000000000001" hidden="1" customHeight="1">
      <c r="A254" s="294" t="s">
        <v>2074</v>
      </c>
      <c r="B254" s="294" t="s">
        <v>2074</v>
      </c>
      <c r="C254" s="294" t="s">
        <v>256</v>
      </c>
      <c r="D254" s="294" t="s">
        <v>2107</v>
      </c>
      <c r="E254" s="294" t="s">
        <v>1617</v>
      </c>
      <c r="F254" s="314"/>
      <c r="G254" s="315">
        <v>15995.91</v>
      </c>
      <c r="H254" s="315"/>
      <c r="I254" s="294" t="s">
        <v>1253</v>
      </c>
      <c r="K254" s="315">
        <v>15995.91</v>
      </c>
      <c r="L254" s="315">
        <v>0</v>
      </c>
      <c r="M254" s="314">
        <v>0</v>
      </c>
      <c r="N254" s="294" t="s">
        <v>2074</v>
      </c>
    </row>
    <row r="255" spans="1:15" ht="20.100000000000001" hidden="1" customHeight="1">
      <c r="A255" s="294" t="s">
        <v>2074</v>
      </c>
      <c r="B255" s="294" t="s">
        <v>2074</v>
      </c>
      <c r="C255" s="294" t="s">
        <v>1204</v>
      </c>
      <c r="D255" s="294" t="s">
        <v>2108</v>
      </c>
      <c r="E255" s="294" t="s">
        <v>1560</v>
      </c>
      <c r="F255" s="314"/>
      <c r="G255" s="315">
        <v>6959.1</v>
      </c>
      <c r="H255" s="315"/>
      <c r="I255" s="294" t="s">
        <v>1253</v>
      </c>
      <c r="K255" s="315">
        <v>6959.1</v>
      </c>
      <c r="L255" s="315">
        <v>0</v>
      </c>
      <c r="M255" s="314">
        <v>0</v>
      </c>
      <c r="N255" s="294" t="s">
        <v>2074</v>
      </c>
    </row>
    <row r="256" spans="1:15" ht="20.100000000000001" hidden="1" customHeight="1">
      <c r="A256" s="294" t="s">
        <v>2074</v>
      </c>
      <c r="B256" s="294" t="s">
        <v>2074</v>
      </c>
      <c r="C256" s="294" t="s">
        <v>1204</v>
      </c>
      <c r="D256" s="294" t="s">
        <v>2109</v>
      </c>
      <c r="E256" s="294" t="s">
        <v>1617</v>
      </c>
      <c r="F256" s="314"/>
      <c r="G256" s="315">
        <v>10563.12</v>
      </c>
      <c r="H256" s="315"/>
      <c r="I256" s="294" t="s">
        <v>1253</v>
      </c>
      <c r="K256" s="315">
        <v>10563.12</v>
      </c>
      <c r="L256" s="315">
        <v>0</v>
      </c>
      <c r="M256" s="314">
        <v>0</v>
      </c>
      <c r="N256" s="294" t="s">
        <v>2074</v>
      </c>
    </row>
    <row r="257" spans="1:15" ht="20.100000000000001" hidden="1" customHeight="1">
      <c r="A257" s="294" t="s">
        <v>2074</v>
      </c>
      <c r="B257" s="294" t="s">
        <v>2074</v>
      </c>
      <c r="C257" s="294" t="s">
        <v>329</v>
      </c>
      <c r="D257" s="294" t="s">
        <v>329</v>
      </c>
      <c r="E257" s="294" t="s">
        <v>637</v>
      </c>
      <c r="F257" s="314"/>
      <c r="G257" s="315">
        <v>11</v>
      </c>
      <c r="H257" s="315"/>
      <c r="I257" s="294" t="s">
        <v>1253</v>
      </c>
      <c r="K257" s="315">
        <v>11</v>
      </c>
      <c r="L257" s="315">
        <v>0</v>
      </c>
      <c r="M257" s="314">
        <v>0</v>
      </c>
      <c r="N257" s="294" t="s">
        <v>2074</v>
      </c>
      <c r="O257" s="294" t="s">
        <v>2110</v>
      </c>
    </row>
    <row r="258" spans="1:15" ht="20.100000000000001" hidden="1" customHeight="1">
      <c r="A258" s="294" t="s">
        <v>2074</v>
      </c>
      <c r="B258" s="294" t="s">
        <v>2074</v>
      </c>
      <c r="C258" s="294" t="s">
        <v>329</v>
      </c>
      <c r="D258" s="294" t="s">
        <v>329</v>
      </c>
      <c r="E258" s="294" t="s">
        <v>637</v>
      </c>
      <c r="F258" s="314"/>
      <c r="G258" s="315">
        <v>11</v>
      </c>
      <c r="H258" s="315"/>
      <c r="I258" s="294" t="s">
        <v>1253</v>
      </c>
      <c r="K258" s="315">
        <v>11</v>
      </c>
      <c r="L258" s="315">
        <v>0</v>
      </c>
      <c r="M258" s="314">
        <v>0</v>
      </c>
      <c r="N258" s="294" t="s">
        <v>2074</v>
      </c>
      <c r="O258" s="294" t="s">
        <v>2110</v>
      </c>
    </row>
    <row r="259" spans="1:15" ht="20.100000000000001" hidden="1" customHeight="1">
      <c r="A259" s="294" t="s">
        <v>2074</v>
      </c>
      <c r="B259" s="294" t="s">
        <v>2074</v>
      </c>
      <c r="C259" s="294" t="s">
        <v>329</v>
      </c>
      <c r="D259" s="294" t="s">
        <v>329</v>
      </c>
      <c r="E259" s="294" t="s">
        <v>637</v>
      </c>
      <c r="F259" s="314"/>
      <c r="G259" s="315">
        <v>11</v>
      </c>
      <c r="H259" s="315"/>
      <c r="I259" s="294" t="s">
        <v>1253</v>
      </c>
      <c r="K259" s="315">
        <v>11</v>
      </c>
      <c r="L259" s="315">
        <v>0</v>
      </c>
      <c r="M259" s="314">
        <v>0</v>
      </c>
      <c r="N259" s="294" t="s">
        <v>2074</v>
      </c>
      <c r="O259" s="294" t="s">
        <v>2110</v>
      </c>
    </row>
    <row r="260" spans="1:15" ht="20.100000000000001" hidden="1" customHeight="1">
      <c r="A260" s="294" t="s">
        <v>2074</v>
      </c>
      <c r="B260" s="294" t="s">
        <v>2074</v>
      </c>
      <c r="C260" s="294" t="s">
        <v>329</v>
      </c>
      <c r="D260" s="294" t="s">
        <v>329</v>
      </c>
      <c r="E260" s="294" t="s">
        <v>637</v>
      </c>
      <c r="F260" s="314"/>
      <c r="G260" s="315">
        <v>11</v>
      </c>
      <c r="H260" s="315"/>
      <c r="I260" s="294" t="s">
        <v>1253</v>
      </c>
      <c r="K260" s="315">
        <v>11</v>
      </c>
      <c r="L260" s="315">
        <v>0</v>
      </c>
      <c r="M260" s="314">
        <v>0</v>
      </c>
      <c r="N260" s="294" t="s">
        <v>2074</v>
      </c>
      <c r="O260" s="294" t="s">
        <v>2110</v>
      </c>
    </row>
    <row r="261" spans="1:15" ht="20.100000000000001" hidden="1" customHeight="1">
      <c r="A261" s="294" t="s">
        <v>2074</v>
      </c>
      <c r="B261" s="294" t="s">
        <v>2074</v>
      </c>
      <c r="C261" s="294" t="s">
        <v>329</v>
      </c>
      <c r="D261" s="294" t="s">
        <v>329</v>
      </c>
      <c r="E261" s="294" t="s">
        <v>637</v>
      </c>
      <c r="F261" s="314"/>
      <c r="G261" s="315">
        <v>11</v>
      </c>
      <c r="H261" s="315">
        <v>-402259.60000000015</v>
      </c>
      <c r="I261" s="294" t="s">
        <v>1253</v>
      </c>
      <c r="K261" s="315">
        <v>11</v>
      </c>
      <c r="L261" s="315">
        <v>0</v>
      </c>
      <c r="M261" s="314">
        <v>0</v>
      </c>
      <c r="N261" s="294" t="s">
        <v>2074</v>
      </c>
      <c r="O261" s="294" t="s">
        <v>2110</v>
      </c>
    </row>
    <row r="262" spans="1:15" ht="20.100000000000001" hidden="1" customHeight="1">
      <c r="A262" s="294" t="s">
        <v>1928</v>
      </c>
      <c r="B262" s="294" t="s">
        <v>2074</v>
      </c>
      <c r="C262" s="294" t="s">
        <v>256</v>
      </c>
      <c r="D262" s="294" t="s">
        <v>2111</v>
      </c>
      <c r="E262" s="294" t="s">
        <v>1151</v>
      </c>
      <c r="F262" s="314"/>
      <c r="G262" s="315">
        <v>7284.87</v>
      </c>
      <c r="H262" s="315"/>
      <c r="I262" s="294" t="s">
        <v>1253</v>
      </c>
      <c r="K262" s="315">
        <v>7284.87</v>
      </c>
      <c r="L262" s="315">
        <v>0</v>
      </c>
      <c r="M262" s="314">
        <v>0</v>
      </c>
      <c r="N262" s="294" t="s">
        <v>2074</v>
      </c>
      <c r="O262" s="294" t="s">
        <v>1255</v>
      </c>
    </row>
    <row r="263" spans="1:15" ht="20.100000000000001" hidden="1" customHeight="1">
      <c r="A263" s="294" t="s">
        <v>1928</v>
      </c>
      <c r="B263" s="294" t="s">
        <v>2074</v>
      </c>
      <c r="C263" s="294" t="s">
        <v>1204</v>
      </c>
      <c r="D263" s="294" t="s">
        <v>2112</v>
      </c>
      <c r="E263" s="294" t="s">
        <v>1151</v>
      </c>
      <c r="F263" s="314"/>
      <c r="G263" s="315">
        <v>1960.97</v>
      </c>
      <c r="H263" s="315">
        <v>-411505.44000000012</v>
      </c>
      <c r="I263" s="294" t="s">
        <v>1253</v>
      </c>
      <c r="K263" s="315">
        <v>1960.97</v>
      </c>
      <c r="L263" s="315">
        <v>0</v>
      </c>
      <c r="M263" s="314">
        <v>0</v>
      </c>
      <c r="N263" s="294" t="s">
        <v>2074</v>
      </c>
      <c r="O263" s="294" t="s">
        <v>1255</v>
      </c>
    </row>
    <row r="264" spans="1:15" ht="20.100000000000001" hidden="1" customHeight="1">
      <c r="A264" s="294" t="s">
        <v>1805</v>
      </c>
      <c r="B264" s="294" t="s">
        <v>1818</v>
      </c>
      <c r="C264" s="294" t="s">
        <v>304</v>
      </c>
      <c r="D264" s="294" t="s">
        <v>2113</v>
      </c>
      <c r="E264" s="294" t="s">
        <v>1054</v>
      </c>
      <c r="F264" s="314"/>
      <c r="G264" s="315">
        <v>1170.75</v>
      </c>
      <c r="H264" s="315">
        <v>-412676.19000000012</v>
      </c>
      <c r="I264" s="294" t="s">
        <v>1253</v>
      </c>
      <c r="K264" s="315">
        <v>1170.75</v>
      </c>
      <c r="L264" s="315">
        <v>0</v>
      </c>
      <c r="M264" s="314">
        <v>0</v>
      </c>
      <c r="N264" s="294" t="s">
        <v>2054</v>
      </c>
      <c r="O264" s="294" t="s">
        <v>1255</v>
      </c>
    </row>
    <row r="265" spans="1:15" ht="20.100000000000001" hidden="1" customHeight="1">
      <c r="A265" s="294" t="s">
        <v>1838</v>
      </c>
      <c r="B265" s="294" t="s">
        <v>1818</v>
      </c>
      <c r="C265" s="294" t="s">
        <v>304</v>
      </c>
      <c r="D265" s="294" t="s">
        <v>2114</v>
      </c>
      <c r="E265" s="294" t="s">
        <v>1054</v>
      </c>
      <c r="F265" s="314"/>
      <c r="G265" s="315">
        <v>7701.04</v>
      </c>
      <c r="H265" s="315">
        <v>-420377.2300000001</v>
      </c>
      <c r="I265" s="294" t="s">
        <v>1253</v>
      </c>
      <c r="K265" s="315">
        <v>7701.04</v>
      </c>
      <c r="L265" s="315">
        <v>0</v>
      </c>
      <c r="M265" s="314">
        <v>0</v>
      </c>
      <c r="N265" s="294" t="s">
        <v>2054</v>
      </c>
    </row>
    <row r="266" spans="1:15" ht="20.100000000000001" hidden="1" customHeight="1">
      <c r="A266" s="294" t="s">
        <v>2054</v>
      </c>
      <c r="B266" s="294" t="s">
        <v>1818</v>
      </c>
      <c r="C266" s="294" t="s">
        <v>304</v>
      </c>
      <c r="D266" s="294" t="s">
        <v>2115</v>
      </c>
      <c r="E266" s="294" t="s">
        <v>1054</v>
      </c>
      <c r="F266" s="314"/>
      <c r="G266" s="315">
        <v>2551.81</v>
      </c>
      <c r="H266" s="315"/>
      <c r="I266" s="294" t="s">
        <v>1253</v>
      </c>
      <c r="K266" s="315">
        <v>2551.81</v>
      </c>
      <c r="L266" s="315">
        <v>0</v>
      </c>
      <c r="M266" s="314">
        <v>0</v>
      </c>
      <c r="N266" s="294" t="s">
        <v>2054</v>
      </c>
      <c r="O266" s="294" t="s">
        <v>1255</v>
      </c>
    </row>
    <row r="267" spans="1:15" ht="20.100000000000001" hidden="1" customHeight="1">
      <c r="A267" s="294" t="s">
        <v>2054</v>
      </c>
      <c r="B267" s="294" t="s">
        <v>2054</v>
      </c>
      <c r="C267" s="294" t="s">
        <v>329</v>
      </c>
      <c r="D267" s="294" t="s">
        <v>329</v>
      </c>
      <c r="E267" s="294" t="s">
        <v>637</v>
      </c>
      <c r="F267" s="314"/>
      <c r="G267" s="315">
        <v>11</v>
      </c>
      <c r="H267" s="315"/>
      <c r="I267" s="294" t="s">
        <v>1253</v>
      </c>
      <c r="K267" s="315">
        <v>11</v>
      </c>
      <c r="L267" s="315">
        <v>0</v>
      </c>
      <c r="M267" s="314">
        <v>0</v>
      </c>
      <c r="N267" s="294" t="s">
        <v>2054</v>
      </c>
      <c r="O267" s="294" t="s">
        <v>2116</v>
      </c>
    </row>
    <row r="268" spans="1:15" ht="20.100000000000001" hidden="1" customHeight="1">
      <c r="A268" s="294" t="s">
        <v>2054</v>
      </c>
      <c r="B268" s="294" t="s">
        <v>2054</v>
      </c>
      <c r="C268" s="294" t="s">
        <v>329</v>
      </c>
      <c r="D268" s="294" t="s">
        <v>329</v>
      </c>
      <c r="E268" s="294" t="s">
        <v>637</v>
      </c>
      <c r="F268" s="314"/>
      <c r="G268" s="315">
        <v>11</v>
      </c>
      <c r="H268" s="315"/>
      <c r="I268" s="294" t="s">
        <v>1253</v>
      </c>
      <c r="K268" s="315">
        <v>11</v>
      </c>
      <c r="L268" s="315">
        <v>0</v>
      </c>
      <c r="M268" s="314">
        <v>0</v>
      </c>
      <c r="N268" s="294" t="s">
        <v>2054</v>
      </c>
      <c r="O268" s="294" t="s">
        <v>2116</v>
      </c>
    </row>
    <row r="269" spans="1:15" ht="20.100000000000001" hidden="1" customHeight="1">
      <c r="A269" s="294" t="s">
        <v>2054</v>
      </c>
      <c r="B269" s="294" t="s">
        <v>2054</v>
      </c>
      <c r="C269" s="294" t="s">
        <v>329</v>
      </c>
      <c r="D269" s="294" t="s">
        <v>329</v>
      </c>
      <c r="E269" s="294" t="s">
        <v>637</v>
      </c>
      <c r="F269" s="314"/>
      <c r="G269" s="315">
        <v>11</v>
      </c>
      <c r="H269" s="315">
        <v>-422962.0400000001</v>
      </c>
      <c r="I269" s="294" t="s">
        <v>1253</v>
      </c>
      <c r="K269" s="315">
        <v>11</v>
      </c>
      <c r="L269" s="315">
        <v>0</v>
      </c>
      <c r="M269" s="314">
        <v>0</v>
      </c>
      <c r="N269" s="294" t="s">
        <v>2054</v>
      </c>
      <c r="O269" s="294" t="s">
        <v>2116</v>
      </c>
    </row>
    <row r="270" spans="1:15" ht="20.100000000000001" hidden="1" customHeight="1">
      <c r="A270" s="294" t="s">
        <v>1838</v>
      </c>
      <c r="B270" s="294" t="s">
        <v>1847</v>
      </c>
      <c r="C270" s="294" t="s">
        <v>1924</v>
      </c>
      <c r="D270" s="294" t="s">
        <v>2117</v>
      </c>
      <c r="E270" s="294" t="s">
        <v>1637</v>
      </c>
      <c r="F270" s="314"/>
      <c r="G270" s="315">
        <v>7400</v>
      </c>
      <c r="H270" s="315">
        <v>-430362.0400000001</v>
      </c>
      <c r="I270" s="294" t="s">
        <v>1253</v>
      </c>
      <c r="K270" s="315">
        <v>7400</v>
      </c>
      <c r="L270" s="315">
        <v>0</v>
      </c>
      <c r="M270" s="314">
        <v>0</v>
      </c>
      <c r="N270" s="294" t="s">
        <v>2060</v>
      </c>
      <c r="O270" s="294" t="s">
        <v>1255</v>
      </c>
    </row>
    <row r="271" spans="1:15" ht="20.100000000000001" hidden="1" customHeight="1">
      <c r="A271" s="294" t="s">
        <v>2060</v>
      </c>
      <c r="B271" s="294" t="s">
        <v>2060</v>
      </c>
      <c r="C271" s="294" t="s">
        <v>329</v>
      </c>
      <c r="D271" s="294" t="s">
        <v>329</v>
      </c>
      <c r="E271" s="294" t="s">
        <v>637</v>
      </c>
      <c r="F271" s="314"/>
      <c r="G271" s="315">
        <v>11</v>
      </c>
      <c r="H271" s="315">
        <v>-430373.0400000001</v>
      </c>
      <c r="I271" s="294" t="s">
        <v>1253</v>
      </c>
      <c r="K271" s="315">
        <v>11</v>
      </c>
      <c r="L271" s="315">
        <v>0</v>
      </c>
      <c r="M271" s="314">
        <v>0</v>
      </c>
      <c r="N271" s="294" t="s">
        <v>2060</v>
      </c>
      <c r="O271" s="294" t="s">
        <v>2118</v>
      </c>
    </row>
  </sheetData>
  <autoFilter ref="A1:O271">
    <filterColumn colId="4">
      <filters>
        <filter val="SAPRA LANDAUER"/>
      </filters>
    </filterColumn>
  </autoFilter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8"/>
  <sheetViews>
    <sheetView topLeftCell="A943" workbookViewId="0">
      <selection activeCell="A958" sqref="A958"/>
    </sheetView>
  </sheetViews>
  <sheetFormatPr defaultRowHeight="14.4"/>
  <cols>
    <col min="1" max="1" width="73.6640625" customWidth="1"/>
    <col min="2" max="2" width="21.88671875" bestFit="1" customWidth="1"/>
  </cols>
  <sheetData>
    <row r="1" spans="1:2" s="270" customFormat="1">
      <c r="A1" s="282" t="s">
        <v>1199</v>
      </c>
      <c r="B1" s="282" t="s">
        <v>1200</v>
      </c>
    </row>
    <row r="2" spans="1:2">
      <c r="A2" s="283" t="s">
        <v>336</v>
      </c>
      <c r="B2" s="284">
        <v>4655157000106</v>
      </c>
    </row>
    <row r="3" spans="1:2">
      <c r="A3" s="283" t="s">
        <v>337</v>
      </c>
      <c r="B3" s="284">
        <v>29601926000114</v>
      </c>
    </row>
    <row r="4" spans="1:2">
      <c r="A4" s="283" t="s">
        <v>338</v>
      </c>
      <c r="B4" s="284">
        <v>4681111000242</v>
      </c>
    </row>
    <row r="5" spans="1:2">
      <c r="A5" s="283" t="s">
        <v>339</v>
      </c>
      <c r="B5" s="284">
        <v>14327454000267</v>
      </c>
    </row>
    <row r="6" spans="1:2">
      <c r="A6" s="283" t="s">
        <v>340</v>
      </c>
      <c r="B6" s="284">
        <v>7955424000159</v>
      </c>
    </row>
    <row r="7" spans="1:2">
      <c r="A7" s="283" t="s">
        <v>341</v>
      </c>
      <c r="B7" s="284">
        <v>5957860000131</v>
      </c>
    </row>
    <row r="8" spans="1:2">
      <c r="A8" s="283" t="s">
        <v>342</v>
      </c>
      <c r="B8" s="285"/>
    </row>
    <row r="9" spans="1:2">
      <c r="A9" s="283" t="s">
        <v>343</v>
      </c>
      <c r="B9" s="284">
        <v>27721364000117</v>
      </c>
    </row>
    <row r="10" spans="1:2">
      <c r="A10" s="283" t="s">
        <v>344</v>
      </c>
      <c r="B10" s="284">
        <v>24323689000153</v>
      </c>
    </row>
    <row r="11" spans="1:2">
      <c r="A11" s="283" t="s">
        <v>345</v>
      </c>
      <c r="B11" s="284">
        <v>32313421000169</v>
      </c>
    </row>
    <row r="12" spans="1:2">
      <c r="A12" s="283" t="s">
        <v>346</v>
      </c>
      <c r="B12" s="284">
        <v>7271776000195</v>
      </c>
    </row>
    <row r="13" spans="1:2">
      <c r="A13" s="283" t="s">
        <v>347</v>
      </c>
      <c r="B13" s="284">
        <v>61418042000131</v>
      </c>
    </row>
    <row r="14" spans="1:2">
      <c r="A14" s="283" t="s">
        <v>348</v>
      </c>
      <c r="B14" s="284">
        <v>11857102000144</v>
      </c>
    </row>
    <row r="15" spans="1:2">
      <c r="A15" s="283" t="s">
        <v>349</v>
      </c>
      <c r="B15" s="284">
        <v>21514919000173</v>
      </c>
    </row>
    <row r="16" spans="1:2">
      <c r="A16" s="283" t="s">
        <v>350</v>
      </c>
      <c r="B16" s="284">
        <v>10925115000140</v>
      </c>
    </row>
    <row r="17" spans="1:2">
      <c r="A17" s="283" t="s">
        <v>351</v>
      </c>
      <c r="B17" s="284">
        <v>3061922000105</v>
      </c>
    </row>
    <row r="18" spans="1:2">
      <c r="A18" s="283" t="s">
        <v>352</v>
      </c>
      <c r="B18" s="284">
        <v>18800600000108</v>
      </c>
    </row>
    <row r="19" spans="1:2">
      <c r="A19" s="283" t="s">
        <v>353</v>
      </c>
      <c r="B19" s="284">
        <v>68583954000108</v>
      </c>
    </row>
    <row r="20" spans="1:2">
      <c r="A20" s="283" t="s">
        <v>354</v>
      </c>
      <c r="B20" s="284">
        <v>13913148000169</v>
      </c>
    </row>
    <row r="21" spans="1:2">
      <c r="A21" s="283" t="s">
        <v>355</v>
      </c>
      <c r="B21" s="284">
        <v>85822000112</v>
      </c>
    </row>
    <row r="22" spans="1:2">
      <c r="A22" s="283" t="s">
        <v>356</v>
      </c>
      <c r="B22" s="284">
        <v>85822000112</v>
      </c>
    </row>
    <row r="23" spans="1:2">
      <c r="A23" s="283" t="s">
        <v>357</v>
      </c>
      <c r="B23" s="284">
        <v>31027407000136</v>
      </c>
    </row>
    <row r="24" spans="1:2">
      <c r="A24" s="283" t="s">
        <v>358</v>
      </c>
      <c r="B24" s="284">
        <v>6022597000151</v>
      </c>
    </row>
    <row r="25" spans="1:2">
      <c r="A25" s="283" t="s">
        <v>359</v>
      </c>
      <c r="B25" s="285" t="s">
        <v>360</v>
      </c>
    </row>
    <row r="26" spans="1:2">
      <c r="A26" s="283" t="s">
        <v>361</v>
      </c>
      <c r="B26" s="285" t="s">
        <v>362</v>
      </c>
    </row>
    <row r="27" spans="1:2">
      <c r="A27" s="283" t="s">
        <v>363</v>
      </c>
      <c r="B27" s="284">
        <v>673404000146</v>
      </c>
    </row>
    <row r="28" spans="1:2">
      <c r="A28" s="283" t="s">
        <v>364</v>
      </c>
      <c r="B28" s="285"/>
    </row>
    <row r="29" spans="1:2">
      <c r="A29" s="283" t="s">
        <v>365</v>
      </c>
      <c r="B29" s="285"/>
    </row>
    <row r="30" spans="1:2">
      <c r="A30" s="283" t="s">
        <v>366</v>
      </c>
      <c r="B30" s="284">
        <v>89171417000120</v>
      </c>
    </row>
    <row r="31" spans="1:2">
      <c r="A31" s="283" t="s">
        <v>367</v>
      </c>
      <c r="B31" s="284">
        <v>4752237000180</v>
      </c>
    </row>
    <row r="32" spans="1:2">
      <c r="A32" s="283" t="s">
        <v>368</v>
      </c>
      <c r="B32" s="284">
        <v>60619202003406</v>
      </c>
    </row>
    <row r="33" spans="1:2">
      <c r="A33" s="283" t="s">
        <v>369</v>
      </c>
      <c r="B33" s="284">
        <v>19828567000189</v>
      </c>
    </row>
    <row r="34" spans="1:2">
      <c r="A34" s="283" t="s">
        <v>370</v>
      </c>
      <c r="B34" s="284">
        <v>19828567000189</v>
      </c>
    </row>
    <row r="35" spans="1:2">
      <c r="A35" s="283" t="s">
        <v>371</v>
      </c>
      <c r="B35" s="285"/>
    </row>
    <row r="36" spans="1:2">
      <c r="A36" s="283" t="s">
        <v>372</v>
      </c>
      <c r="B36" s="284">
        <v>30757115000196</v>
      </c>
    </row>
    <row r="37" spans="1:2">
      <c r="A37" s="283" t="s">
        <v>373</v>
      </c>
      <c r="B37" s="285" t="s">
        <v>374</v>
      </c>
    </row>
    <row r="38" spans="1:2">
      <c r="A38" s="283" t="s">
        <v>375</v>
      </c>
      <c r="B38" s="284">
        <v>26081370000194</v>
      </c>
    </row>
    <row r="39" spans="1:2">
      <c r="A39" s="283" t="s">
        <v>376</v>
      </c>
      <c r="B39" s="285"/>
    </row>
    <row r="40" spans="1:2">
      <c r="A40" s="283" t="s">
        <v>377</v>
      </c>
      <c r="B40" s="285"/>
    </row>
    <row r="41" spans="1:2">
      <c r="A41" s="283" t="s">
        <v>378</v>
      </c>
      <c r="B41" s="285"/>
    </row>
    <row r="42" spans="1:2">
      <c r="A42" s="283" t="s">
        <v>379</v>
      </c>
      <c r="B42" s="284">
        <v>7366296000108</v>
      </c>
    </row>
    <row r="43" spans="1:2">
      <c r="A43" s="283" t="s">
        <v>380</v>
      </c>
      <c r="B43" s="284">
        <v>2830778000153</v>
      </c>
    </row>
    <row r="44" spans="1:2">
      <c r="A44" s="283" t="s">
        <v>381</v>
      </c>
      <c r="B44" s="284">
        <v>6027816000276</v>
      </c>
    </row>
    <row r="45" spans="1:2">
      <c r="A45" s="283" t="s">
        <v>382</v>
      </c>
      <c r="B45" s="284">
        <v>40232258000138</v>
      </c>
    </row>
    <row r="46" spans="1:2">
      <c r="A46" s="283" t="s">
        <v>383</v>
      </c>
      <c r="B46" s="285"/>
    </row>
    <row r="47" spans="1:2">
      <c r="A47" s="283" t="s">
        <v>384</v>
      </c>
      <c r="B47" s="284">
        <v>87389086000174</v>
      </c>
    </row>
    <row r="48" spans="1:2">
      <c r="A48" s="283" t="s">
        <v>385</v>
      </c>
      <c r="B48" s="284">
        <v>12465226000147</v>
      </c>
    </row>
    <row r="49" spans="1:2">
      <c r="A49" s="283" t="s">
        <v>386</v>
      </c>
      <c r="B49" s="285"/>
    </row>
    <row r="50" spans="1:2">
      <c r="A50" s="283" t="s">
        <v>387</v>
      </c>
      <c r="B50" s="284">
        <v>26550803000103</v>
      </c>
    </row>
    <row r="51" spans="1:2">
      <c r="A51" s="283" t="s">
        <v>388</v>
      </c>
      <c r="B51" s="285"/>
    </row>
    <row r="52" spans="1:2">
      <c r="A52" s="283" t="s">
        <v>389</v>
      </c>
      <c r="B52" s="284">
        <v>24415461000193</v>
      </c>
    </row>
    <row r="53" spans="1:2">
      <c r="A53" s="283" t="s">
        <v>390</v>
      </c>
      <c r="B53" s="284">
        <v>14470588000151</v>
      </c>
    </row>
    <row r="54" spans="1:2">
      <c r="A54" s="283" t="s">
        <v>391</v>
      </c>
      <c r="B54" s="284">
        <v>11896538000142</v>
      </c>
    </row>
    <row r="55" spans="1:2">
      <c r="A55" s="283" t="s">
        <v>392</v>
      </c>
      <c r="B55" s="284">
        <v>11305089000463</v>
      </c>
    </row>
    <row r="56" spans="1:2">
      <c r="A56" s="283" t="s">
        <v>393</v>
      </c>
      <c r="B56" s="284">
        <v>20650862000177</v>
      </c>
    </row>
    <row r="57" spans="1:2">
      <c r="A57" s="283" t="s">
        <v>394</v>
      </c>
      <c r="B57" s="284">
        <v>18283401000161</v>
      </c>
    </row>
    <row r="58" spans="1:2">
      <c r="A58" s="283" t="s">
        <v>395</v>
      </c>
      <c r="B58" s="284">
        <v>8087373000153</v>
      </c>
    </row>
    <row r="59" spans="1:2">
      <c r="A59" s="283" t="s">
        <v>396</v>
      </c>
      <c r="B59" s="284">
        <v>18283401000161</v>
      </c>
    </row>
    <row r="60" spans="1:2">
      <c r="A60" s="283" t="s">
        <v>397</v>
      </c>
      <c r="B60" s="284">
        <v>16637920000155</v>
      </c>
    </row>
    <row r="61" spans="1:2">
      <c r="A61" s="283" t="s">
        <v>398</v>
      </c>
      <c r="B61" s="285"/>
    </row>
    <row r="62" spans="1:2">
      <c r="A62" s="283" t="s">
        <v>399</v>
      </c>
      <c r="B62" s="285"/>
    </row>
    <row r="63" spans="1:2">
      <c r="A63" s="283" t="s">
        <v>1265</v>
      </c>
      <c r="B63" s="285" t="s">
        <v>1266</v>
      </c>
    </row>
    <row r="64" spans="1:2">
      <c r="A64" s="283" t="s">
        <v>336</v>
      </c>
      <c r="B64" s="284">
        <v>4655157000106</v>
      </c>
    </row>
    <row r="65" spans="1:2">
      <c r="A65" s="283" t="s">
        <v>400</v>
      </c>
      <c r="B65" s="284">
        <v>29601926000114</v>
      </c>
    </row>
    <row r="66" spans="1:2">
      <c r="A66" s="283" t="s">
        <v>401</v>
      </c>
      <c r="B66" s="284">
        <v>4681111000242</v>
      </c>
    </row>
    <row r="67" spans="1:2">
      <c r="A67" s="283" t="s">
        <v>402</v>
      </c>
      <c r="B67" s="285" t="s">
        <v>403</v>
      </c>
    </row>
    <row r="68" spans="1:2">
      <c r="A68" s="283" t="s">
        <v>339</v>
      </c>
      <c r="B68" s="284">
        <v>14327454000267</v>
      </c>
    </row>
    <row r="69" spans="1:2">
      <c r="A69" s="283" t="s">
        <v>340</v>
      </c>
      <c r="B69" s="284">
        <v>7955424000159</v>
      </c>
    </row>
    <row r="70" spans="1:2">
      <c r="A70" s="283" t="s">
        <v>341</v>
      </c>
      <c r="B70" s="284">
        <v>5957860000131</v>
      </c>
    </row>
    <row r="71" spans="1:2">
      <c r="A71" s="283" t="s">
        <v>342</v>
      </c>
      <c r="B71" s="285"/>
    </row>
    <row r="72" spans="1:2">
      <c r="A72" s="283" t="s">
        <v>404</v>
      </c>
      <c r="B72" s="285" t="s">
        <v>405</v>
      </c>
    </row>
    <row r="73" spans="1:2">
      <c r="A73" s="283" t="s">
        <v>343</v>
      </c>
      <c r="B73" s="284">
        <v>27721364000117</v>
      </c>
    </row>
    <row r="74" spans="1:2">
      <c r="A74" s="283" t="s">
        <v>344</v>
      </c>
      <c r="B74" s="284">
        <v>24323689000153</v>
      </c>
    </row>
    <row r="75" spans="1:2">
      <c r="A75" s="283" t="s">
        <v>406</v>
      </c>
      <c r="B75" s="284">
        <v>32313421000169</v>
      </c>
    </row>
    <row r="76" spans="1:2">
      <c r="A76" s="283" t="s">
        <v>346</v>
      </c>
      <c r="B76" s="284">
        <v>7271776000195</v>
      </c>
    </row>
    <row r="77" spans="1:2">
      <c r="A77" s="283" t="s">
        <v>407</v>
      </c>
      <c r="B77" s="284">
        <v>61418042000131</v>
      </c>
    </row>
    <row r="78" spans="1:2">
      <c r="A78" s="283" t="s">
        <v>408</v>
      </c>
      <c r="B78" s="284">
        <v>11857102000144</v>
      </c>
    </row>
    <row r="79" spans="1:2">
      <c r="A79" s="283" t="s">
        <v>349</v>
      </c>
      <c r="B79" s="284">
        <v>21514919000173</v>
      </c>
    </row>
    <row r="80" spans="1:2">
      <c r="A80" s="283" t="s">
        <v>350</v>
      </c>
      <c r="B80" s="284">
        <v>10925115000140</v>
      </c>
    </row>
    <row r="81" spans="1:2">
      <c r="A81" s="283" t="s">
        <v>351</v>
      </c>
      <c r="B81" s="284">
        <v>3061922000105</v>
      </c>
    </row>
    <row r="82" spans="1:2">
      <c r="A82" s="283" t="s">
        <v>352</v>
      </c>
      <c r="B82" s="284">
        <v>18800600000108</v>
      </c>
    </row>
    <row r="83" spans="1:2">
      <c r="A83" s="283" t="s">
        <v>353</v>
      </c>
      <c r="B83" s="284">
        <v>68583954000108</v>
      </c>
    </row>
    <row r="84" spans="1:2">
      <c r="A84" s="283" t="s">
        <v>354</v>
      </c>
      <c r="B84" s="284">
        <v>13913148000169</v>
      </c>
    </row>
    <row r="85" spans="1:2">
      <c r="A85" s="283" t="s">
        <v>355</v>
      </c>
      <c r="B85" s="284">
        <v>85822000112</v>
      </c>
    </row>
    <row r="86" spans="1:2">
      <c r="A86" s="283" t="s">
        <v>356</v>
      </c>
      <c r="B86" s="284">
        <v>85822000112</v>
      </c>
    </row>
    <row r="87" spans="1:2">
      <c r="A87" s="283" t="s">
        <v>357</v>
      </c>
      <c r="B87" s="284">
        <v>31027407000136</v>
      </c>
    </row>
    <row r="88" spans="1:2">
      <c r="A88" s="283" t="s">
        <v>409</v>
      </c>
      <c r="B88" s="284" t="s">
        <v>410</v>
      </c>
    </row>
    <row r="89" spans="1:2">
      <c r="A89" s="283" t="s">
        <v>411</v>
      </c>
      <c r="B89" s="285" t="s">
        <v>360</v>
      </c>
    </row>
    <row r="90" spans="1:2">
      <c r="A90" s="283" t="s">
        <v>412</v>
      </c>
      <c r="B90" s="285" t="s">
        <v>362</v>
      </c>
    </row>
    <row r="91" spans="1:2">
      <c r="A91" s="283" t="s">
        <v>363</v>
      </c>
      <c r="B91" s="284">
        <v>673404000146</v>
      </c>
    </row>
    <row r="92" spans="1:2">
      <c r="A92" s="283" t="s">
        <v>413</v>
      </c>
      <c r="B92" s="285" t="s">
        <v>414</v>
      </c>
    </row>
    <row r="93" spans="1:2">
      <c r="A93" s="283" t="s">
        <v>365</v>
      </c>
      <c r="B93" s="285"/>
    </row>
    <row r="94" spans="1:2">
      <c r="A94" s="283" t="s">
        <v>366</v>
      </c>
      <c r="B94" s="284">
        <v>89171417000120</v>
      </c>
    </row>
    <row r="95" spans="1:2">
      <c r="A95" s="283" t="s">
        <v>367</v>
      </c>
      <c r="B95" s="284">
        <v>4752237000180</v>
      </c>
    </row>
    <row r="96" spans="1:2">
      <c r="A96" s="283" t="s">
        <v>368</v>
      </c>
      <c r="B96" s="284">
        <v>60619202003406</v>
      </c>
    </row>
    <row r="97" spans="1:2">
      <c r="A97" s="283" t="s">
        <v>369</v>
      </c>
      <c r="B97" s="284">
        <v>19828567000189</v>
      </c>
    </row>
    <row r="98" spans="1:2">
      <c r="A98" s="283" t="s">
        <v>370</v>
      </c>
      <c r="B98" s="284">
        <v>19828567000189</v>
      </c>
    </row>
    <row r="99" spans="1:2">
      <c r="A99" s="283" t="s">
        <v>371</v>
      </c>
      <c r="B99" s="285"/>
    </row>
    <row r="100" spans="1:2">
      <c r="A100" s="283" t="s">
        <v>372</v>
      </c>
      <c r="B100" s="284">
        <v>30757115000196</v>
      </c>
    </row>
    <row r="101" spans="1:2">
      <c r="A101" s="283" t="s">
        <v>373</v>
      </c>
      <c r="B101" s="285" t="s">
        <v>374</v>
      </c>
    </row>
    <row r="102" spans="1:2">
      <c r="A102" s="283" t="s">
        <v>375</v>
      </c>
      <c r="B102" s="284">
        <v>26081370000194</v>
      </c>
    </row>
    <row r="103" spans="1:2">
      <c r="A103" s="283" t="s">
        <v>376</v>
      </c>
      <c r="B103" s="285"/>
    </row>
    <row r="104" spans="1:2">
      <c r="A104" s="283" t="s">
        <v>377</v>
      </c>
      <c r="B104" s="285"/>
    </row>
    <row r="105" spans="1:2">
      <c r="A105" s="283" t="s">
        <v>378</v>
      </c>
      <c r="B105" s="285"/>
    </row>
    <row r="106" spans="1:2">
      <c r="A106" s="283" t="s">
        <v>415</v>
      </c>
      <c r="B106" s="284">
        <v>7366296000108</v>
      </c>
    </row>
    <row r="107" spans="1:2">
      <c r="A107" s="283" t="s">
        <v>380</v>
      </c>
      <c r="B107" s="284">
        <v>2830778000153</v>
      </c>
    </row>
    <row r="108" spans="1:2">
      <c r="A108" s="283" t="s">
        <v>416</v>
      </c>
      <c r="B108" s="284">
        <v>6027816000276</v>
      </c>
    </row>
    <row r="109" spans="1:2">
      <c r="A109" s="283" t="s">
        <v>382</v>
      </c>
      <c r="B109" s="284">
        <v>40232258000138</v>
      </c>
    </row>
    <row r="110" spans="1:2">
      <c r="A110" s="283" t="s">
        <v>417</v>
      </c>
      <c r="B110" s="285" t="s">
        <v>418</v>
      </c>
    </row>
    <row r="111" spans="1:2">
      <c r="A111" s="283" t="s">
        <v>419</v>
      </c>
      <c r="B111" s="284">
        <v>87389086000174</v>
      </c>
    </row>
    <row r="112" spans="1:2">
      <c r="A112" s="283" t="s">
        <v>385</v>
      </c>
      <c r="B112" s="284">
        <v>12465226000147</v>
      </c>
    </row>
    <row r="113" spans="1:2">
      <c r="A113" s="283" t="s">
        <v>386</v>
      </c>
      <c r="B113" s="285"/>
    </row>
    <row r="114" spans="1:2">
      <c r="A114" s="283" t="s">
        <v>387</v>
      </c>
      <c r="B114" s="284">
        <v>26550803000103</v>
      </c>
    </row>
    <row r="115" spans="1:2">
      <c r="A115" s="283" t="s">
        <v>420</v>
      </c>
      <c r="B115" s="285" t="s">
        <v>421</v>
      </c>
    </row>
    <row r="116" spans="1:2">
      <c r="A116" s="283" t="s">
        <v>422</v>
      </c>
      <c r="B116" s="284">
        <v>24415461000193</v>
      </c>
    </row>
    <row r="117" spans="1:2">
      <c r="A117" s="283" t="s">
        <v>390</v>
      </c>
      <c r="B117" s="284">
        <v>14470588000151</v>
      </c>
    </row>
    <row r="118" spans="1:2">
      <c r="A118" s="283" t="s">
        <v>391</v>
      </c>
      <c r="B118" s="284">
        <v>11896538000142</v>
      </c>
    </row>
    <row r="119" spans="1:2">
      <c r="A119" s="283" t="s">
        <v>423</v>
      </c>
      <c r="B119" s="284">
        <v>11305089000463</v>
      </c>
    </row>
    <row r="120" spans="1:2">
      <c r="A120" s="283" t="s">
        <v>393</v>
      </c>
      <c r="B120" s="284">
        <v>20650862000177</v>
      </c>
    </row>
    <row r="121" spans="1:2">
      <c r="A121" s="283" t="s">
        <v>394</v>
      </c>
      <c r="B121" s="284">
        <v>18283401000161</v>
      </c>
    </row>
    <row r="122" spans="1:2">
      <c r="A122" s="283" t="s">
        <v>395</v>
      </c>
      <c r="B122" s="284">
        <v>8087373000153</v>
      </c>
    </row>
    <row r="123" spans="1:2">
      <c r="A123" s="283" t="s">
        <v>424</v>
      </c>
      <c r="B123" s="284">
        <v>18283401000161</v>
      </c>
    </row>
    <row r="124" spans="1:2">
      <c r="A124" s="283" t="s">
        <v>425</v>
      </c>
      <c r="B124" s="284">
        <v>16637920000155</v>
      </c>
    </row>
    <row r="125" spans="1:2">
      <c r="A125" s="283" t="s">
        <v>426</v>
      </c>
      <c r="B125" s="285" t="s">
        <v>427</v>
      </c>
    </row>
    <row r="126" spans="1:2">
      <c r="A126" s="283" t="s">
        <v>399</v>
      </c>
      <c r="B126" s="285"/>
    </row>
    <row r="127" spans="1:2">
      <c r="A127" s="283" t="s">
        <v>428</v>
      </c>
      <c r="B127" s="285" t="s">
        <v>429</v>
      </c>
    </row>
    <row r="128" spans="1:2">
      <c r="A128" s="283" t="s">
        <v>430</v>
      </c>
      <c r="B128" s="285" t="s">
        <v>431</v>
      </c>
    </row>
    <row r="129" spans="1:2">
      <c r="A129" s="283" t="s">
        <v>432</v>
      </c>
      <c r="B129" s="285" t="s">
        <v>433</v>
      </c>
    </row>
    <row r="130" spans="1:2">
      <c r="A130" s="283" t="s">
        <v>434</v>
      </c>
      <c r="B130" s="285" t="s">
        <v>435</v>
      </c>
    </row>
    <row r="131" spans="1:2">
      <c r="A131" s="283" t="s">
        <v>436</v>
      </c>
      <c r="B131" s="285" t="s">
        <v>437</v>
      </c>
    </row>
    <row r="132" spans="1:2">
      <c r="A132" s="283" t="s">
        <v>438</v>
      </c>
      <c r="B132" s="285" t="s">
        <v>439</v>
      </c>
    </row>
    <row r="133" spans="1:2">
      <c r="A133" s="283" t="s">
        <v>440</v>
      </c>
      <c r="B133" s="285" t="s">
        <v>441</v>
      </c>
    </row>
    <row r="134" spans="1:2">
      <c r="A134" s="283" t="s">
        <v>442</v>
      </c>
      <c r="B134" s="285" t="s">
        <v>443</v>
      </c>
    </row>
    <row r="135" spans="1:2">
      <c r="A135" s="283" t="s">
        <v>444</v>
      </c>
      <c r="B135" s="285" t="s">
        <v>445</v>
      </c>
    </row>
    <row r="136" spans="1:2">
      <c r="A136" s="283" t="s">
        <v>446</v>
      </c>
      <c r="B136" s="285" t="s">
        <v>443</v>
      </c>
    </row>
    <row r="137" spans="1:2">
      <c r="A137" s="283" t="s">
        <v>447</v>
      </c>
      <c r="B137" s="285"/>
    </row>
    <row r="138" spans="1:2">
      <c r="A138" s="283" t="s">
        <v>448</v>
      </c>
      <c r="B138" s="285" t="s">
        <v>449</v>
      </c>
    </row>
    <row r="139" spans="1:2">
      <c r="A139" s="283" t="s">
        <v>450</v>
      </c>
      <c r="B139" s="285" t="s">
        <v>451</v>
      </c>
    </row>
    <row r="140" spans="1:2">
      <c r="A140" s="283" t="s">
        <v>452</v>
      </c>
      <c r="B140" s="285" t="s">
        <v>429</v>
      </c>
    </row>
    <row r="141" spans="1:2">
      <c r="A141" s="283" t="s">
        <v>453</v>
      </c>
      <c r="B141" s="285" t="s">
        <v>454</v>
      </c>
    </row>
    <row r="142" spans="1:2">
      <c r="A142" s="283" t="s">
        <v>455</v>
      </c>
      <c r="B142" s="285" t="s">
        <v>456</v>
      </c>
    </row>
    <row r="143" spans="1:2">
      <c r="A143" s="283" t="s">
        <v>457</v>
      </c>
      <c r="B143" s="285" t="s">
        <v>458</v>
      </c>
    </row>
    <row r="144" spans="1:2">
      <c r="A144" s="283" t="s">
        <v>459</v>
      </c>
      <c r="B144" s="285" t="s">
        <v>460</v>
      </c>
    </row>
    <row r="145" spans="1:2">
      <c r="A145" s="283" t="s">
        <v>461</v>
      </c>
      <c r="B145" s="285" t="s">
        <v>460</v>
      </c>
    </row>
    <row r="146" spans="1:2">
      <c r="A146" s="283" t="s">
        <v>462</v>
      </c>
      <c r="B146" s="285"/>
    </row>
    <row r="147" spans="1:2">
      <c r="A147" s="283" t="s">
        <v>463</v>
      </c>
      <c r="B147" s="285"/>
    </row>
    <row r="148" spans="1:2">
      <c r="A148" s="283" t="s">
        <v>464</v>
      </c>
      <c r="B148" s="285" t="s">
        <v>460</v>
      </c>
    </row>
    <row r="149" spans="1:2">
      <c r="A149" s="283" t="s">
        <v>465</v>
      </c>
      <c r="B149" s="285"/>
    </row>
    <row r="150" spans="1:2">
      <c r="A150" s="283" t="s">
        <v>466</v>
      </c>
      <c r="B150" s="285" t="s">
        <v>418</v>
      </c>
    </row>
    <row r="151" spans="1:2">
      <c r="A151" s="283" t="s">
        <v>467</v>
      </c>
      <c r="B151" s="285" t="s">
        <v>468</v>
      </c>
    </row>
    <row r="152" spans="1:2">
      <c r="A152" s="283" t="s">
        <v>469</v>
      </c>
      <c r="B152" s="285" t="s">
        <v>470</v>
      </c>
    </row>
    <row r="153" spans="1:2">
      <c r="A153" s="283" t="s">
        <v>471</v>
      </c>
      <c r="B153" s="285" t="s">
        <v>472</v>
      </c>
    </row>
    <row r="154" spans="1:2">
      <c r="A154" s="283" t="s">
        <v>473</v>
      </c>
      <c r="B154" s="285" t="s">
        <v>474</v>
      </c>
    </row>
    <row r="155" spans="1:2">
      <c r="A155" s="283" t="s">
        <v>475</v>
      </c>
      <c r="B155" s="285" t="s">
        <v>476</v>
      </c>
    </row>
    <row r="156" spans="1:2">
      <c r="A156" s="283" t="s">
        <v>477</v>
      </c>
      <c r="B156" s="285" t="s">
        <v>478</v>
      </c>
    </row>
    <row r="157" spans="1:2">
      <c r="A157" s="283" t="s">
        <v>479</v>
      </c>
      <c r="B157" s="285" t="s">
        <v>480</v>
      </c>
    </row>
    <row r="158" spans="1:2">
      <c r="A158" s="283" t="s">
        <v>481</v>
      </c>
      <c r="B158" s="285" t="s">
        <v>482</v>
      </c>
    </row>
    <row r="159" spans="1:2">
      <c r="A159" s="283" t="s">
        <v>483</v>
      </c>
      <c r="B159" s="285" t="s">
        <v>443</v>
      </c>
    </row>
    <row r="160" spans="1:2">
      <c r="A160" s="283" t="s">
        <v>484</v>
      </c>
      <c r="B160" s="285" t="s">
        <v>485</v>
      </c>
    </row>
    <row r="161" spans="1:2">
      <c r="A161" s="283" t="s">
        <v>486</v>
      </c>
      <c r="B161" s="285" t="s">
        <v>487</v>
      </c>
    </row>
    <row r="162" spans="1:2">
      <c r="A162" s="283" t="s">
        <v>488</v>
      </c>
      <c r="B162" s="285" t="s">
        <v>489</v>
      </c>
    </row>
    <row r="163" spans="1:2">
      <c r="A163" s="283" t="s">
        <v>490</v>
      </c>
      <c r="B163" s="285" t="s">
        <v>491</v>
      </c>
    </row>
    <row r="164" spans="1:2">
      <c r="A164" s="283" t="s">
        <v>492</v>
      </c>
      <c r="B164" s="285" t="s">
        <v>493</v>
      </c>
    </row>
    <row r="165" spans="1:2">
      <c r="A165" s="283" t="s">
        <v>494</v>
      </c>
      <c r="B165" s="285" t="s">
        <v>495</v>
      </c>
    </row>
    <row r="166" spans="1:2">
      <c r="A166" s="283" t="s">
        <v>496</v>
      </c>
      <c r="B166" s="285" t="s">
        <v>497</v>
      </c>
    </row>
    <row r="167" spans="1:2">
      <c r="A167" s="283" t="s">
        <v>498</v>
      </c>
      <c r="B167" s="285" t="s">
        <v>499</v>
      </c>
    </row>
    <row r="168" spans="1:2">
      <c r="A168" s="283" t="s">
        <v>500</v>
      </c>
      <c r="B168" s="285" t="s">
        <v>501</v>
      </c>
    </row>
    <row r="169" spans="1:2">
      <c r="A169" s="283" t="s">
        <v>502</v>
      </c>
      <c r="B169" s="285" t="s">
        <v>360</v>
      </c>
    </row>
    <row r="170" spans="1:2">
      <c r="A170" s="283" t="s">
        <v>503</v>
      </c>
      <c r="B170" s="285" t="s">
        <v>504</v>
      </c>
    </row>
    <row r="171" spans="1:2">
      <c r="A171" s="283" t="s">
        <v>408</v>
      </c>
      <c r="B171" s="284">
        <v>11857102000144</v>
      </c>
    </row>
    <row r="172" spans="1:2">
      <c r="A172" s="283" t="s">
        <v>505</v>
      </c>
      <c r="B172" s="285" t="s">
        <v>482</v>
      </c>
    </row>
    <row r="173" spans="1:2">
      <c r="A173" s="283" t="s">
        <v>506</v>
      </c>
      <c r="B173" s="285" t="s">
        <v>507</v>
      </c>
    </row>
    <row r="174" spans="1:2">
      <c r="A174" s="283" t="s">
        <v>508</v>
      </c>
      <c r="B174" s="285" t="s">
        <v>509</v>
      </c>
    </row>
    <row r="175" spans="1:2">
      <c r="A175" s="283" t="s">
        <v>510</v>
      </c>
      <c r="B175" s="285" t="s">
        <v>511</v>
      </c>
    </row>
    <row r="176" spans="1:2">
      <c r="A176" s="283" t="s">
        <v>512</v>
      </c>
      <c r="B176" s="285" t="s">
        <v>495</v>
      </c>
    </row>
    <row r="177" spans="1:2">
      <c r="A177" s="283" t="s">
        <v>513</v>
      </c>
      <c r="B177" s="285" t="s">
        <v>514</v>
      </c>
    </row>
    <row r="178" spans="1:2">
      <c r="A178" s="283" t="s">
        <v>515</v>
      </c>
      <c r="B178" s="285" t="s">
        <v>449</v>
      </c>
    </row>
    <row r="179" spans="1:2">
      <c r="A179" s="283" t="s">
        <v>516</v>
      </c>
      <c r="B179" s="285" t="s">
        <v>517</v>
      </c>
    </row>
    <row r="180" spans="1:2">
      <c r="A180" s="283" t="s">
        <v>518</v>
      </c>
      <c r="B180" s="285" t="s">
        <v>519</v>
      </c>
    </row>
    <row r="181" spans="1:2">
      <c r="A181" s="283" t="s">
        <v>520</v>
      </c>
      <c r="B181" s="285" t="s">
        <v>521</v>
      </c>
    </row>
    <row r="182" spans="1:2">
      <c r="A182" s="283" t="s">
        <v>522</v>
      </c>
      <c r="B182" s="285" t="s">
        <v>523</v>
      </c>
    </row>
    <row r="183" spans="1:2">
      <c r="A183" s="283" t="s">
        <v>404</v>
      </c>
      <c r="B183" s="285" t="s">
        <v>405</v>
      </c>
    </row>
    <row r="184" spans="1:2">
      <c r="A184" s="283" t="s">
        <v>524</v>
      </c>
      <c r="B184" s="285" t="s">
        <v>427</v>
      </c>
    </row>
    <row r="185" spans="1:2">
      <c r="A185" s="283" t="s">
        <v>525</v>
      </c>
      <c r="B185" s="285" t="s">
        <v>526</v>
      </c>
    </row>
    <row r="186" spans="1:2">
      <c r="A186" s="283" t="s">
        <v>527</v>
      </c>
      <c r="B186" s="284">
        <v>87389086000174</v>
      </c>
    </row>
    <row r="187" spans="1:2">
      <c r="A187" s="283" t="s">
        <v>528</v>
      </c>
      <c r="B187" s="285" t="s">
        <v>443</v>
      </c>
    </row>
    <row r="188" spans="1:2">
      <c r="A188" s="283" t="s">
        <v>529</v>
      </c>
      <c r="B188" s="285" t="s">
        <v>443</v>
      </c>
    </row>
    <row r="189" spans="1:2">
      <c r="A189" s="283" t="s">
        <v>530</v>
      </c>
      <c r="B189" s="285" t="s">
        <v>531</v>
      </c>
    </row>
    <row r="190" spans="1:2">
      <c r="A190" s="283" t="s">
        <v>532</v>
      </c>
      <c r="B190" s="285" t="s">
        <v>533</v>
      </c>
    </row>
    <row r="191" spans="1:2">
      <c r="A191" s="283" t="s">
        <v>534</v>
      </c>
      <c r="B191" s="285" t="s">
        <v>535</v>
      </c>
    </row>
    <row r="192" spans="1:2">
      <c r="A192" s="283" t="s">
        <v>536</v>
      </c>
      <c r="B192" s="285" t="s">
        <v>460</v>
      </c>
    </row>
    <row r="193" spans="1:2">
      <c r="A193" s="283" t="s">
        <v>537</v>
      </c>
      <c r="B193" s="285" t="s">
        <v>460</v>
      </c>
    </row>
    <row r="194" spans="1:2">
      <c r="A194" s="283" t="s">
        <v>538</v>
      </c>
      <c r="B194" s="286">
        <v>10828</v>
      </c>
    </row>
    <row r="195" spans="1:2">
      <c r="A195" s="283" t="s">
        <v>539</v>
      </c>
      <c r="B195" s="285" t="s">
        <v>526</v>
      </c>
    </row>
    <row r="196" spans="1:2">
      <c r="A196" s="283" t="s">
        <v>540</v>
      </c>
      <c r="B196" s="284">
        <v>85822000112</v>
      </c>
    </row>
    <row r="197" spans="1:2">
      <c r="A197" s="283" t="s">
        <v>541</v>
      </c>
      <c r="B197" s="285" t="s">
        <v>542</v>
      </c>
    </row>
    <row r="198" spans="1:2">
      <c r="A198" s="283" t="s">
        <v>543</v>
      </c>
      <c r="B198" s="285" t="s">
        <v>544</v>
      </c>
    </row>
    <row r="199" spans="1:2">
      <c r="A199" s="283" t="s">
        <v>545</v>
      </c>
      <c r="B199" s="285" t="s">
        <v>546</v>
      </c>
    </row>
    <row r="200" spans="1:2">
      <c r="A200" s="283" t="s">
        <v>547</v>
      </c>
      <c r="B200" s="285" t="s">
        <v>548</v>
      </c>
    </row>
    <row r="201" spans="1:2">
      <c r="A201" s="283" t="s">
        <v>549</v>
      </c>
      <c r="B201" s="285" t="s">
        <v>550</v>
      </c>
    </row>
    <row r="202" spans="1:2">
      <c r="A202" s="283" t="s">
        <v>551</v>
      </c>
      <c r="B202" s="285" t="s">
        <v>552</v>
      </c>
    </row>
    <row r="203" spans="1:2">
      <c r="A203" s="283" t="s">
        <v>553</v>
      </c>
      <c r="B203" s="285" t="s">
        <v>554</v>
      </c>
    </row>
    <row r="204" spans="1:2">
      <c r="A204" s="283" t="s">
        <v>555</v>
      </c>
      <c r="B204" s="285" t="s">
        <v>556</v>
      </c>
    </row>
    <row r="205" spans="1:2">
      <c r="A205" s="283" t="s">
        <v>557</v>
      </c>
      <c r="B205" s="285" t="s">
        <v>558</v>
      </c>
    </row>
    <row r="206" spans="1:2">
      <c r="A206" s="283" t="s">
        <v>559</v>
      </c>
      <c r="B206" s="285" t="s">
        <v>560</v>
      </c>
    </row>
    <row r="207" spans="1:2">
      <c r="A207" s="283" t="s">
        <v>561</v>
      </c>
      <c r="B207" s="285" t="s">
        <v>562</v>
      </c>
    </row>
    <row r="208" spans="1:2">
      <c r="A208" s="283" t="s">
        <v>563</v>
      </c>
      <c r="B208" s="285" t="s">
        <v>542</v>
      </c>
    </row>
    <row r="209" spans="1:2">
      <c r="A209" s="283" t="s">
        <v>564</v>
      </c>
      <c r="B209" s="285" t="s">
        <v>565</v>
      </c>
    </row>
    <row r="210" spans="1:2">
      <c r="A210" s="283" t="s">
        <v>566</v>
      </c>
      <c r="B210" s="285" t="s">
        <v>567</v>
      </c>
    </row>
    <row r="211" spans="1:2">
      <c r="A211" s="283" t="s">
        <v>568</v>
      </c>
      <c r="B211" s="285" t="s">
        <v>569</v>
      </c>
    </row>
    <row r="212" spans="1:2">
      <c r="A212" s="283" t="s">
        <v>570</v>
      </c>
      <c r="B212" s="285" t="s">
        <v>571</v>
      </c>
    </row>
    <row r="213" spans="1:2">
      <c r="A213" s="283" t="s">
        <v>572</v>
      </c>
      <c r="B213" s="285" t="s">
        <v>573</v>
      </c>
    </row>
    <row r="214" spans="1:2">
      <c r="A214" s="283" t="s">
        <v>574</v>
      </c>
      <c r="B214" s="285" t="s">
        <v>575</v>
      </c>
    </row>
    <row r="215" spans="1:2">
      <c r="A215" s="283" t="s">
        <v>576</v>
      </c>
      <c r="B215" s="285" t="s">
        <v>577</v>
      </c>
    </row>
    <row r="216" spans="1:2">
      <c r="A216" s="283" t="s">
        <v>578</v>
      </c>
      <c r="B216" s="285" t="s">
        <v>579</v>
      </c>
    </row>
    <row r="217" spans="1:2">
      <c r="A217" s="283" t="s">
        <v>580</v>
      </c>
      <c r="B217" s="285" t="s">
        <v>581</v>
      </c>
    </row>
    <row r="218" spans="1:2">
      <c r="A218" s="283" t="s">
        <v>582</v>
      </c>
      <c r="B218" s="285" t="s">
        <v>583</v>
      </c>
    </row>
    <row r="219" spans="1:2">
      <c r="A219" s="283" t="s">
        <v>584</v>
      </c>
      <c r="B219" s="285" t="s">
        <v>585</v>
      </c>
    </row>
    <row r="220" spans="1:2">
      <c r="A220" s="283" t="s">
        <v>586</v>
      </c>
      <c r="B220" s="285" t="s">
        <v>587</v>
      </c>
    </row>
    <row r="221" spans="1:2">
      <c r="A221" s="283" t="s">
        <v>588</v>
      </c>
      <c r="B221" s="285" t="s">
        <v>589</v>
      </c>
    </row>
    <row r="222" spans="1:2">
      <c r="A222" s="283" t="s">
        <v>590</v>
      </c>
      <c r="B222" s="285" t="s">
        <v>591</v>
      </c>
    </row>
    <row r="223" spans="1:2">
      <c r="A223" s="283" t="s">
        <v>592</v>
      </c>
      <c r="B223" s="285" t="s">
        <v>593</v>
      </c>
    </row>
    <row r="224" spans="1:2">
      <c r="A224" s="283" t="s">
        <v>594</v>
      </c>
      <c r="B224" s="285" t="s">
        <v>595</v>
      </c>
    </row>
    <row r="225" spans="1:2">
      <c r="A225" s="283" t="s">
        <v>596</v>
      </c>
      <c r="B225" s="285" t="s">
        <v>597</v>
      </c>
    </row>
    <row r="226" spans="1:2">
      <c r="A226" s="283" t="s">
        <v>598</v>
      </c>
      <c r="B226" s="285" t="s">
        <v>599</v>
      </c>
    </row>
    <row r="227" spans="1:2">
      <c r="A227" s="283" t="s">
        <v>600</v>
      </c>
      <c r="B227" s="285" t="s">
        <v>601</v>
      </c>
    </row>
    <row r="228" spans="1:2">
      <c r="A228" s="283" t="s">
        <v>602</v>
      </c>
      <c r="B228" s="285" t="s">
        <v>603</v>
      </c>
    </row>
    <row r="229" spans="1:2">
      <c r="A229" s="283" t="s">
        <v>604</v>
      </c>
      <c r="B229" s="285" t="s">
        <v>605</v>
      </c>
    </row>
    <row r="230" spans="1:2">
      <c r="A230" s="283" t="s">
        <v>606</v>
      </c>
      <c r="B230" s="285" t="s">
        <v>607</v>
      </c>
    </row>
    <row r="231" spans="1:2">
      <c r="A231" s="283" t="s">
        <v>608</v>
      </c>
      <c r="B231" s="285" t="s">
        <v>609</v>
      </c>
    </row>
    <row r="232" spans="1:2">
      <c r="A232" s="283" t="s">
        <v>610</v>
      </c>
      <c r="B232" s="285" t="s">
        <v>611</v>
      </c>
    </row>
    <row r="233" spans="1:2">
      <c r="A233" s="283" t="s">
        <v>612</v>
      </c>
      <c r="B233" s="285" t="s">
        <v>613</v>
      </c>
    </row>
    <row r="234" spans="1:2">
      <c r="A234" s="283" t="s">
        <v>614</v>
      </c>
      <c r="B234" s="285" t="s">
        <v>615</v>
      </c>
    </row>
    <row r="235" spans="1:2">
      <c r="A235" s="283" t="s">
        <v>616</v>
      </c>
      <c r="B235" s="285" t="s">
        <v>617</v>
      </c>
    </row>
    <row r="236" spans="1:2">
      <c r="A236" s="283" t="s">
        <v>618</v>
      </c>
      <c r="B236" s="285" t="s">
        <v>619</v>
      </c>
    </row>
    <row r="237" spans="1:2">
      <c r="A237" s="283" t="s">
        <v>620</v>
      </c>
      <c r="B237" s="285" t="s">
        <v>621</v>
      </c>
    </row>
    <row r="238" spans="1:2">
      <c r="A238" s="283" t="s">
        <v>622</v>
      </c>
      <c r="B238" s="285" t="s">
        <v>623</v>
      </c>
    </row>
    <row r="239" spans="1:2">
      <c r="A239" s="283" t="s">
        <v>624</v>
      </c>
      <c r="B239" s="285" t="s">
        <v>625</v>
      </c>
    </row>
    <row r="240" spans="1:2">
      <c r="A240" s="283" t="s">
        <v>626</v>
      </c>
      <c r="B240" s="285" t="s">
        <v>627</v>
      </c>
    </row>
    <row r="241" spans="1:2">
      <c r="A241" s="283" t="s">
        <v>628</v>
      </c>
      <c r="B241" s="285" t="s">
        <v>629</v>
      </c>
    </row>
    <row r="242" spans="1:2">
      <c r="A242" s="283" t="s">
        <v>630</v>
      </c>
      <c r="B242" s="285" t="s">
        <v>631</v>
      </c>
    </row>
    <row r="243" spans="1:2">
      <c r="A243" s="283" t="s">
        <v>632</v>
      </c>
      <c r="B243" s="285" t="s">
        <v>633</v>
      </c>
    </row>
    <row r="244" spans="1:2">
      <c r="A244" s="283" t="s">
        <v>634</v>
      </c>
      <c r="B244" s="285" t="s">
        <v>635</v>
      </c>
    </row>
    <row r="245" spans="1:2">
      <c r="A245" s="283" t="s">
        <v>636</v>
      </c>
      <c r="B245" s="285" t="s">
        <v>480</v>
      </c>
    </row>
    <row r="246" spans="1:2">
      <c r="A246" s="287" t="s">
        <v>637</v>
      </c>
      <c r="B246" s="288" t="s">
        <v>1267</v>
      </c>
    </row>
    <row r="247" spans="1:2">
      <c r="A247" s="283" t="s">
        <v>638</v>
      </c>
      <c r="B247" s="285" t="s">
        <v>639</v>
      </c>
    </row>
    <row r="248" spans="1:2">
      <c r="A248" s="283" t="s">
        <v>640</v>
      </c>
      <c r="B248" s="285" t="s">
        <v>641</v>
      </c>
    </row>
    <row r="249" spans="1:2">
      <c r="A249" s="283" t="s">
        <v>642</v>
      </c>
      <c r="B249" s="285" t="s">
        <v>643</v>
      </c>
    </row>
    <row r="250" spans="1:2">
      <c r="A250" s="283" t="s">
        <v>644</v>
      </c>
      <c r="B250" s="285" t="s">
        <v>645</v>
      </c>
    </row>
    <row r="251" spans="1:2">
      <c r="A251" s="283" t="s">
        <v>646</v>
      </c>
      <c r="B251" s="285" t="s">
        <v>647</v>
      </c>
    </row>
    <row r="252" spans="1:2">
      <c r="A252" s="283" t="s">
        <v>648</v>
      </c>
      <c r="B252" s="285" t="s">
        <v>649</v>
      </c>
    </row>
    <row r="253" spans="1:2">
      <c r="A253" s="283" t="s">
        <v>650</v>
      </c>
      <c r="B253" s="285" t="s">
        <v>651</v>
      </c>
    </row>
    <row r="254" spans="1:2">
      <c r="A254" s="283" t="s">
        <v>652</v>
      </c>
      <c r="B254" s="285" t="s">
        <v>653</v>
      </c>
    </row>
    <row r="255" spans="1:2">
      <c r="A255" s="283" t="s">
        <v>654</v>
      </c>
      <c r="B255" s="285" t="s">
        <v>655</v>
      </c>
    </row>
    <row r="256" spans="1:2">
      <c r="A256" s="283" t="s">
        <v>656</v>
      </c>
      <c r="B256" s="285" t="s">
        <v>657</v>
      </c>
    </row>
    <row r="257" spans="1:2">
      <c r="A257" s="283" t="s">
        <v>658</v>
      </c>
      <c r="B257" s="285" t="s">
        <v>659</v>
      </c>
    </row>
    <row r="258" spans="1:2">
      <c r="A258" s="283" t="s">
        <v>660</v>
      </c>
      <c r="B258" s="285" t="s">
        <v>661</v>
      </c>
    </row>
    <row r="259" spans="1:2">
      <c r="A259" s="283" t="s">
        <v>662</v>
      </c>
      <c r="B259" s="285" t="s">
        <v>663</v>
      </c>
    </row>
    <row r="260" spans="1:2">
      <c r="A260" s="283" t="s">
        <v>664</v>
      </c>
      <c r="B260" s="285" t="s">
        <v>665</v>
      </c>
    </row>
    <row r="261" spans="1:2">
      <c r="A261" s="283" t="s">
        <v>666</v>
      </c>
      <c r="B261" s="285" t="s">
        <v>667</v>
      </c>
    </row>
    <row r="262" spans="1:2">
      <c r="A262" s="283" t="s">
        <v>668</v>
      </c>
      <c r="B262" s="285" t="s">
        <v>669</v>
      </c>
    </row>
    <row r="263" spans="1:2">
      <c r="A263" s="283" t="s">
        <v>670</v>
      </c>
      <c r="B263" s="285" t="s">
        <v>671</v>
      </c>
    </row>
    <row r="264" spans="1:2">
      <c r="A264" s="283" t="s">
        <v>672</v>
      </c>
      <c r="B264" s="285" t="s">
        <v>673</v>
      </c>
    </row>
    <row r="265" spans="1:2">
      <c r="A265" s="283" t="s">
        <v>674</v>
      </c>
      <c r="B265" s="285" t="s">
        <v>675</v>
      </c>
    </row>
    <row r="266" spans="1:2">
      <c r="A266" s="283" t="s">
        <v>676</v>
      </c>
      <c r="B266" s="285" t="s">
        <v>677</v>
      </c>
    </row>
    <row r="267" spans="1:2">
      <c r="A267" s="283" t="s">
        <v>678</v>
      </c>
      <c r="B267" s="285" t="s">
        <v>679</v>
      </c>
    </row>
    <row r="268" spans="1:2">
      <c r="A268" s="283" t="s">
        <v>680</v>
      </c>
      <c r="B268" s="285" t="s">
        <v>681</v>
      </c>
    </row>
    <row r="269" spans="1:2">
      <c r="A269" s="283" t="s">
        <v>682</v>
      </c>
      <c r="B269" s="285" t="s">
        <v>683</v>
      </c>
    </row>
    <row r="270" spans="1:2">
      <c r="A270" s="283" t="s">
        <v>684</v>
      </c>
      <c r="B270" s="285" t="s">
        <v>685</v>
      </c>
    </row>
    <row r="271" spans="1:2">
      <c r="A271" s="283" t="s">
        <v>686</v>
      </c>
      <c r="B271" s="285" t="s">
        <v>687</v>
      </c>
    </row>
    <row r="272" spans="1:2">
      <c r="A272" s="283" t="s">
        <v>688</v>
      </c>
      <c r="B272" s="285" t="s">
        <v>689</v>
      </c>
    </row>
    <row r="273" spans="1:2">
      <c r="A273" s="283" t="s">
        <v>690</v>
      </c>
      <c r="B273" s="285" t="s">
        <v>691</v>
      </c>
    </row>
    <row r="274" spans="1:2">
      <c r="A274" s="283" t="s">
        <v>692</v>
      </c>
      <c r="B274" s="285" t="s">
        <v>693</v>
      </c>
    </row>
    <row r="275" spans="1:2">
      <c r="A275" s="283" t="s">
        <v>694</v>
      </c>
      <c r="B275" s="285" t="s">
        <v>695</v>
      </c>
    </row>
    <row r="276" spans="1:2">
      <c r="A276" s="283" t="s">
        <v>696</v>
      </c>
      <c r="B276" s="285" t="s">
        <v>697</v>
      </c>
    </row>
    <row r="277" spans="1:2">
      <c r="A277" s="283" t="s">
        <v>698</v>
      </c>
      <c r="B277" s="285" t="s">
        <v>699</v>
      </c>
    </row>
    <row r="278" spans="1:2">
      <c r="A278" s="283" t="s">
        <v>690</v>
      </c>
      <c r="B278" s="285" t="s">
        <v>691</v>
      </c>
    </row>
    <row r="279" spans="1:2">
      <c r="A279" s="283" t="s">
        <v>700</v>
      </c>
      <c r="B279" s="285" t="s">
        <v>701</v>
      </c>
    </row>
    <row r="280" spans="1:2">
      <c r="A280" s="283" t="s">
        <v>702</v>
      </c>
      <c r="B280" s="285" t="s">
        <v>669</v>
      </c>
    </row>
    <row r="281" spans="1:2">
      <c r="A281" s="283" t="s">
        <v>670</v>
      </c>
      <c r="B281" s="285" t="s">
        <v>703</v>
      </c>
    </row>
    <row r="282" spans="1:2">
      <c r="A282" s="283" t="s">
        <v>704</v>
      </c>
      <c r="B282" s="285" t="s">
        <v>705</v>
      </c>
    </row>
    <row r="283" spans="1:2">
      <c r="A283" s="283" t="s">
        <v>682</v>
      </c>
      <c r="B283" s="285" t="s">
        <v>683</v>
      </c>
    </row>
    <row r="284" spans="1:2">
      <c r="A284" s="283" t="s">
        <v>688</v>
      </c>
      <c r="B284" s="285" t="s">
        <v>689</v>
      </c>
    </row>
    <row r="285" spans="1:2">
      <c r="A285" s="283" t="s">
        <v>684</v>
      </c>
      <c r="B285" s="285" t="s">
        <v>685</v>
      </c>
    </row>
    <row r="286" spans="1:2">
      <c r="A286" s="283" t="s">
        <v>646</v>
      </c>
      <c r="B286" s="285" t="s">
        <v>706</v>
      </c>
    </row>
    <row r="287" spans="1:2">
      <c r="A287" s="283" t="s">
        <v>660</v>
      </c>
      <c r="B287" s="285" t="s">
        <v>661</v>
      </c>
    </row>
    <row r="288" spans="1:2">
      <c r="A288" s="283" t="s">
        <v>662</v>
      </c>
      <c r="B288" s="285" t="s">
        <v>663</v>
      </c>
    </row>
    <row r="289" spans="1:2">
      <c r="A289" s="283" t="s">
        <v>642</v>
      </c>
      <c r="B289" s="285" t="s">
        <v>643</v>
      </c>
    </row>
    <row r="290" spans="1:2">
      <c r="A290" s="283" t="s">
        <v>648</v>
      </c>
      <c r="B290" s="285" t="s">
        <v>649</v>
      </c>
    </row>
    <row r="291" spans="1:2">
      <c r="A291" s="283" t="s">
        <v>652</v>
      </c>
      <c r="B291" s="285" t="s">
        <v>653</v>
      </c>
    </row>
    <row r="292" spans="1:2">
      <c r="A292" s="283" t="s">
        <v>664</v>
      </c>
      <c r="B292" s="285" t="s">
        <v>665</v>
      </c>
    </row>
    <row r="293" spans="1:2">
      <c r="A293" s="283" t="s">
        <v>676</v>
      </c>
      <c r="B293" s="285" t="s">
        <v>677</v>
      </c>
    </row>
    <row r="294" spans="1:2">
      <c r="A294" s="283" t="s">
        <v>707</v>
      </c>
      <c r="B294" s="285" t="s">
        <v>708</v>
      </c>
    </row>
    <row r="295" spans="1:2">
      <c r="A295" s="283" t="s">
        <v>709</v>
      </c>
      <c r="B295" s="285" t="s">
        <v>710</v>
      </c>
    </row>
    <row r="296" spans="1:2">
      <c r="A296" s="283" t="s">
        <v>711</v>
      </c>
      <c r="B296" s="285" t="s">
        <v>712</v>
      </c>
    </row>
    <row r="297" spans="1:2">
      <c r="A297" s="283" t="s">
        <v>713</v>
      </c>
      <c r="B297" s="285" t="s">
        <v>714</v>
      </c>
    </row>
    <row r="298" spans="1:2">
      <c r="A298" s="283" t="s">
        <v>715</v>
      </c>
      <c r="B298" s="285" t="s">
        <v>716</v>
      </c>
    </row>
    <row r="299" spans="1:2">
      <c r="A299" s="283" t="s">
        <v>717</v>
      </c>
      <c r="B299" s="285" t="s">
        <v>718</v>
      </c>
    </row>
    <row r="300" spans="1:2">
      <c r="A300" s="283" t="s">
        <v>719</v>
      </c>
      <c r="B300" s="285" t="s">
        <v>720</v>
      </c>
    </row>
    <row r="301" spans="1:2">
      <c r="A301" s="283" t="s">
        <v>721</v>
      </c>
      <c r="B301" s="285" t="s">
        <v>722</v>
      </c>
    </row>
    <row r="302" spans="1:2">
      <c r="A302" s="283" t="s">
        <v>723</v>
      </c>
      <c r="B302" s="285" t="s">
        <v>724</v>
      </c>
    </row>
    <row r="303" spans="1:2">
      <c r="A303" s="283" t="s">
        <v>725</v>
      </c>
      <c r="B303" s="285" t="s">
        <v>726</v>
      </c>
    </row>
    <row r="304" spans="1:2">
      <c r="A304" s="283" t="s">
        <v>727</v>
      </c>
      <c r="B304" s="285" t="s">
        <v>728</v>
      </c>
    </row>
    <row r="305" spans="1:2">
      <c r="A305" s="283" t="s">
        <v>729</v>
      </c>
      <c r="B305" s="285" t="s">
        <v>730</v>
      </c>
    </row>
    <row r="306" spans="1:2">
      <c r="A306" s="283" t="s">
        <v>731</v>
      </c>
      <c r="B306" s="285" t="s">
        <v>732</v>
      </c>
    </row>
    <row r="307" spans="1:2">
      <c r="A307" s="283" t="s">
        <v>733</v>
      </c>
      <c r="B307" s="285" t="s">
        <v>734</v>
      </c>
    </row>
    <row r="308" spans="1:2">
      <c r="A308" s="283" t="s">
        <v>735</v>
      </c>
      <c r="B308" s="285" t="s">
        <v>736</v>
      </c>
    </row>
    <row r="309" spans="1:2">
      <c r="A309" s="283" t="s">
        <v>737</v>
      </c>
      <c r="B309" s="285" t="s">
        <v>738</v>
      </c>
    </row>
    <row r="310" spans="1:2">
      <c r="A310" s="283" t="s">
        <v>739</v>
      </c>
      <c r="B310" s="285" t="s">
        <v>740</v>
      </c>
    </row>
    <row r="311" spans="1:2">
      <c r="A311" s="283" t="s">
        <v>741</v>
      </c>
      <c r="B311" s="285" t="s">
        <v>742</v>
      </c>
    </row>
    <row r="312" spans="1:2">
      <c r="A312" s="283" t="s">
        <v>743</v>
      </c>
      <c r="B312" s="285" t="s">
        <v>744</v>
      </c>
    </row>
    <row r="313" spans="1:2">
      <c r="A313" s="283" t="s">
        <v>745</v>
      </c>
      <c r="B313" s="285" t="s">
        <v>746</v>
      </c>
    </row>
    <row r="314" spans="1:2">
      <c r="A314" s="283" t="s">
        <v>747</v>
      </c>
      <c r="B314" s="285" t="s">
        <v>748</v>
      </c>
    </row>
    <row r="315" spans="1:2">
      <c r="A315" s="283" t="s">
        <v>749</v>
      </c>
      <c r="B315" s="285" t="s">
        <v>750</v>
      </c>
    </row>
    <row r="316" spans="1:2">
      <c r="A316" s="283" t="s">
        <v>751</v>
      </c>
      <c r="B316" s="285" t="s">
        <v>752</v>
      </c>
    </row>
    <row r="317" spans="1:2">
      <c r="A317" s="283" t="s">
        <v>753</v>
      </c>
      <c r="B317" s="285" t="s">
        <v>754</v>
      </c>
    </row>
    <row r="318" spans="1:2">
      <c r="A318" s="283" t="s">
        <v>755</v>
      </c>
      <c r="B318" s="285" t="s">
        <v>756</v>
      </c>
    </row>
    <row r="319" spans="1:2">
      <c r="A319" s="283" t="s">
        <v>757</v>
      </c>
      <c r="B319" s="285" t="s">
        <v>758</v>
      </c>
    </row>
    <row r="320" spans="1:2">
      <c r="A320" s="283" t="s">
        <v>759</v>
      </c>
      <c r="B320" s="285" t="s">
        <v>760</v>
      </c>
    </row>
    <row r="321" spans="1:2">
      <c r="A321" s="283" t="s">
        <v>761</v>
      </c>
      <c r="B321" s="285" t="s">
        <v>762</v>
      </c>
    </row>
    <row r="322" spans="1:2">
      <c r="A322" s="283" t="s">
        <v>763</v>
      </c>
      <c r="B322" s="285" t="s">
        <v>764</v>
      </c>
    </row>
    <row r="323" spans="1:2">
      <c r="A323" s="283" t="s">
        <v>765</v>
      </c>
      <c r="B323" s="285" t="s">
        <v>724</v>
      </c>
    </row>
    <row r="324" spans="1:2">
      <c r="A324" s="283" t="s">
        <v>766</v>
      </c>
      <c r="B324" s="285" t="s">
        <v>767</v>
      </c>
    </row>
    <row r="325" spans="1:2">
      <c r="A325" s="283" t="s">
        <v>768</v>
      </c>
      <c r="B325" s="285" t="s">
        <v>769</v>
      </c>
    </row>
    <row r="326" spans="1:2">
      <c r="A326" s="283" t="s">
        <v>770</v>
      </c>
      <c r="B326" s="285" t="s">
        <v>771</v>
      </c>
    </row>
    <row r="327" spans="1:2">
      <c r="A327" s="283" t="s">
        <v>772</v>
      </c>
      <c r="B327" s="285" t="s">
        <v>773</v>
      </c>
    </row>
    <row r="328" spans="1:2">
      <c r="A328" s="283" t="s">
        <v>774</v>
      </c>
      <c r="B328" s="285" t="s">
        <v>775</v>
      </c>
    </row>
    <row r="329" spans="1:2">
      <c r="A329" s="283" t="s">
        <v>776</v>
      </c>
      <c r="B329" s="285" t="s">
        <v>777</v>
      </c>
    </row>
    <row r="330" spans="1:2">
      <c r="A330" s="283" t="s">
        <v>778</v>
      </c>
      <c r="B330" s="285" t="s">
        <v>779</v>
      </c>
    </row>
    <row r="331" spans="1:2">
      <c r="A331" s="283" t="s">
        <v>768</v>
      </c>
      <c r="B331" s="285" t="s">
        <v>769</v>
      </c>
    </row>
    <row r="332" spans="1:2">
      <c r="A332" s="283" t="s">
        <v>770</v>
      </c>
      <c r="B332" s="285" t="s">
        <v>771</v>
      </c>
    </row>
    <row r="333" spans="1:2">
      <c r="A333" s="283" t="s">
        <v>772</v>
      </c>
      <c r="B333" s="285" t="s">
        <v>773</v>
      </c>
    </row>
    <row r="334" spans="1:2">
      <c r="A334" s="283" t="s">
        <v>776</v>
      </c>
      <c r="B334" s="285" t="s">
        <v>777</v>
      </c>
    </row>
    <row r="335" spans="1:2">
      <c r="A335" s="283" t="s">
        <v>780</v>
      </c>
      <c r="B335" s="285" t="s">
        <v>781</v>
      </c>
    </row>
    <row r="336" spans="1:2">
      <c r="A336" s="283" t="s">
        <v>782</v>
      </c>
      <c r="B336" s="285" t="s">
        <v>783</v>
      </c>
    </row>
    <row r="337" spans="1:2">
      <c r="A337" s="283" t="s">
        <v>784</v>
      </c>
      <c r="B337" s="285" t="s">
        <v>785</v>
      </c>
    </row>
    <row r="338" spans="1:2">
      <c r="A338" s="283" t="s">
        <v>786</v>
      </c>
      <c r="B338" s="285" t="s">
        <v>787</v>
      </c>
    </row>
    <row r="339" spans="1:2">
      <c r="A339" s="283" t="s">
        <v>778</v>
      </c>
      <c r="B339" s="285" t="s">
        <v>779</v>
      </c>
    </row>
    <row r="340" spans="1:2">
      <c r="A340" s="283" t="s">
        <v>788</v>
      </c>
      <c r="B340" s="285" t="s">
        <v>789</v>
      </c>
    </row>
    <row r="341" spans="1:2">
      <c r="A341" s="283" t="s">
        <v>763</v>
      </c>
      <c r="B341" s="285" t="s">
        <v>764</v>
      </c>
    </row>
    <row r="342" spans="1:2">
      <c r="A342" s="283" t="s">
        <v>790</v>
      </c>
      <c r="B342" s="285" t="s">
        <v>791</v>
      </c>
    </row>
    <row r="343" spans="1:2">
      <c r="A343" s="283" t="s">
        <v>733</v>
      </c>
      <c r="B343" s="285" t="s">
        <v>734</v>
      </c>
    </row>
    <row r="344" spans="1:2">
      <c r="A344" s="283" t="s">
        <v>768</v>
      </c>
      <c r="B344" s="285" t="s">
        <v>769</v>
      </c>
    </row>
    <row r="345" spans="1:2">
      <c r="A345" s="283" t="s">
        <v>792</v>
      </c>
      <c r="B345" s="285" t="s">
        <v>793</v>
      </c>
    </row>
    <row r="346" spans="1:2">
      <c r="A346" s="283" t="s">
        <v>636</v>
      </c>
      <c r="B346" s="285" t="s">
        <v>794</v>
      </c>
    </row>
    <row r="347" spans="1:2">
      <c r="A347" s="283" t="s">
        <v>765</v>
      </c>
      <c r="B347" s="285" t="s">
        <v>724</v>
      </c>
    </row>
    <row r="348" spans="1:2">
      <c r="A348" s="283" t="s">
        <v>786</v>
      </c>
      <c r="B348" s="285" t="s">
        <v>787</v>
      </c>
    </row>
    <row r="349" spans="1:2">
      <c r="A349" s="283" t="s">
        <v>782</v>
      </c>
      <c r="B349" s="285" t="s">
        <v>783</v>
      </c>
    </row>
    <row r="350" spans="1:2">
      <c r="A350" s="283" t="s">
        <v>784</v>
      </c>
      <c r="B350" s="285" t="s">
        <v>785</v>
      </c>
    </row>
    <row r="351" spans="1:2">
      <c r="A351" s="283" t="s">
        <v>795</v>
      </c>
      <c r="B351" s="284">
        <v>20650862000177</v>
      </c>
    </row>
    <row r="352" spans="1:2">
      <c r="A352" s="283" t="s">
        <v>796</v>
      </c>
      <c r="B352" s="285" t="s">
        <v>797</v>
      </c>
    </row>
    <row r="353" spans="1:2">
      <c r="A353" s="283" t="s">
        <v>798</v>
      </c>
      <c r="B353" s="285" t="s">
        <v>476</v>
      </c>
    </row>
    <row r="354" spans="1:2">
      <c r="A354" s="283" t="s">
        <v>799</v>
      </c>
      <c r="B354" s="285" t="s">
        <v>800</v>
      </c>
    </row>
    <row r="355" spans="1:2">
      <c r="A355" s="283" t="s">
        <v>801</v>
      </c>
      <c r="B355" s="285" t="s">
        <v>802</v>
      </c>
    </row>
    <row r="356" spans="1:2">
      <c r="A356" s="283" t="s">
        <v>803</v>
      </c>
      <c r="B356" s="285" t="s">
        <v>804</v>
      </c>
    </row>
    <row r="357" spans="1:2">
      <c r="A357" s="283" t="s">
        <v>805</v>
      </c>
      <c r="B357" s="285" t="s">
        <v>806</v>
      </c>
    </row>
    <row r="358" spans="1:2">
      <c r="A358" s="283" t="s">
        <v>807</v>
      </c>
      <c r="B358" s="284">
        <v>27721364000117</v>
      </c>
    </row>
    <row r="359" spans="1:2">
      <c r="A359" s="283" t="s">
        <v>808</v>
      </c>
      <c r="B359" s="284">
        <v>16637920000155</v>
      </c>
    </row>
    <row r="360" spans="1:2">
      <c r="A360" s="283" t="s">
        <v>809</v>
      </c>
      <c r="B360" s="285" t="s">
        <v>439</v>
      </c>
    </row>
    <row r="361" spans="1:2">
      <c r="A361" s="283" t="s">
        <v>810</v>
      </c>
      <c r="B361" s="284">
        <v>7366296000108</v>
      </c>
    </row>
    <row r="362" spans="1:2">
      <c r="A362" s="283" t="s">
        <v>811</v>
      </c>
      <c r="B362" s="285" t="s">
        <v>712</v>
      </c>
    </row>
    <row r="363" spans="1:2">
      <c r="A363" s="283" t="s">
        <v>812</v>
      </c>
      <c r="B363" s="285" t="s">
        <v>360</v>
      </c>
    </row>
    <row r="364" spans="1:2">
      <c r="A364" s="283" t="s">
        <v>813</v>
      </c>
      <c r="B364" s="285" t="s">
        <v>605</v>
      </c>
    </row>
    <row r="365" spans="1:2">
      <c r="A365" s="283" t="s">
        <v>814</v>
      </c>
      <c r="B365" s="285" t="s">
        <v>631</v>
      </c>
    </row>
    <row r="366" spans="1:2">
      <c r="A366" s="283" t="s">
        <v>815</v>
      </c>
      <c r="B366" s="284">
        <v>31027407000136</v>
      </c>
    </row>
    <row r="367" spans="1:2">
      <c r="A367" s="283" t="s">
        <v>816</v>
      </c>
      <c r="B367" s="285" t="s">
        <v>817</v>
      </c>
    </row>
    <row r="368" spans="1:2">
      <c r="A368" s="283" t="s">
        <v>818</v>
      </c>
      <c r="B368" s="285" t="s">
        <v>819</v>
      </c>
    </row>
    <row r="369" spans="1:2">
      <c r="A369" s="283" t="s">
        <v>820</v>
      </c>
      <c r="B369" s="285" t="s">
        <v>821</v>
      </c>
    </row>
    <row r="370" spans="1:2">
      <c r="A370" s="283" t="s">
        <v>822</v>
      </c>
      <c r="B370" s="285" t="s">
        <v>823</v>
      </c>
    </row>
    <row r="371" spans="1:2">
      <c r="A371" s="283" t="s">
        <v>824</v>
      </c>
      <c r="B371" s="285" t="s">
        <v>825</v>
      </c>
    </row>
    <row r="372" spans="1:2">
      <c r="A372" s="283" t="s">
        <v>826</v>
      </c>
      <c r="B372" s="285" t="s">
        <v>827</v>
      </c>
    </row>
    <row r="373" spans="1:2">
      <c r="A373" s="283" t="s">
        <v>828</v>
      </c>
      <c r="B373" s="285" t="s">
        <v>793</v>
      </c>
    </row>
    <row r="374" spans="1:2">
      <c r="A374" s="283" t="s">
        <v>829</v>
      </c>
      <c r="B374" s="285" t="s">
        <v>830</v>
      </c>
    </row>
    <row r="375" spans="1:2">
      <c r="A375" s="283" t="s">
        <v>831</v>
      </c>
      <c r="B375" s="285" t="s">
        <v>789</v>
      </c>
    </row>
    <row r="376" spans="1:2">
      <c r="A376" s="283" t="s">
        <v>832</v>
      </c>
      <c r="B376" s="285" t="s">
        <v>777</v>
      </c>
    </row>
    <row r="377" spans="1:2">
      <c r="A377" s="283" t="s">
        <v>833</v>
      </c>
      <c r="B377" s="285" t="s">
        <v>777</v>
      </c>
    </row>
    <row r="378" spans="1:2">
      <c r="A378" s="283" t="s">
        <v>834</v>
      </c>
      <c r="B378" s="285" t="s">
        <v>835</v>
      </c>
    </row>
    <row r="379" spans="1:2">
      <c r="A379" s="283" t="s">
        <v>836</v>
      </c>
      <c r="B379" s="285" t="s">
        <v>837</v>
      </c>
    </row>
    <row r="380" spans="1:2">
      <c r="A380" s="283" t="s">
        <v>822</v>
      </c>
      <c r="B380" s="285" t="s">
        <v>823</v>
      </c>
    </row>
    <row r="381" spans="1:2">
      <c r="A381" s="283" t="s">
        <v>838</v>
      </c>
      <c r="B381" s="285" t="s">
        <v>839</v>
      </c>
    </row>
    <row r="382" spans="1:2">
      <c r="A382" s="283" t="s">
        <v>759</v>
      </c>
      <c r="B382" s="285" t="s">
        <v>760</v>
      </c>
    </row>
    <row r="383" spans="1:2">
      <c r="A383" s="283" t="s">
        <v>832</v>
      </c>
      <c r="B383" s="285" t="s">
        <v>777</v>
      </c>
    </row>
    <row r="384" spans="1:2">
      <c r="A384" s="283" t="s">
        <v>782</v>
      </c>
      <c r="B384" s="285" t="s">
        <v>783</v>
      </c>
    </row>
    <row r="385" spans="1:2">
      <c r="A385" s="283" t="s">
        <v>751</v>
      </c>
      <c r="B385" s="285" t="s">
        <v>752</v>
      </c>
    </row>
    <row r="386" spans="1:2">
      <c r="A386" s="283" t="s">
        <v>832</v>
      </c>
      <c r="B386" s="285" t="s">
        <v>777</v>
      </c>
    </row>
    <row r="387" spans="1:2">
      <c r="A387" s="283" t="s">
        <v>755</v>
      </c>
      <c r="B387" s="285" t="s">
        <v>756</v>
      </c>
    </row>
    <row r="388" spans="1:2">
      <c r="A388" s="283" t="s">
        <v>745</v>
      </c>
      <c r="B388" s="285" t="s">
        <v>746</v>
      </c>
    </row>
    <row r="389" spans="1:2">
      <c r="A389" s="283" t="s">
        <v>761</v>
      </c>
      <c r="B389" s="285" t="s">
        <v>762</v>
      </c>
    </row>
    <row r="390" spans="1:2">
      <c r="A390" s="283" t="s">
        <v>840</v>
      </c>
      <c r="B390" s="285" t="s">
        <v>841</v>
      </c>
    </row>
    <row r="391" spans="1:2">
      <c r="A391" s="283" t="s">
        <v>778</v>
      </c>
      <c r="B391" s="285" t="s">
        <v>779</v>
      </c>
    </row>
    <row r="392" spans="1:2">
      <c r="A392" s="283" t="s">
        <v>737</v>
      </c>
      <c r="B392" s="285" t="s">
        <v>738</v>
      </c>
    </row>
    <row r="393" spans="1:2">
      <c r="A393" s="283" t="s">
        <v>770</v>
      </c>
      <c r="B393" s="285" t="s">
        <v>771</v>
      </c>
    </row>
    <row r="394" spans="1:2">
      <c r="A394" s="283" t="s">
        <v>782</v>
      </c>
      <c r="B394" s="285" t="s">
        <v>783</v>
      </c>
    </row>
    <row r="395" spans="1:2">
      <c r="A395" s="283" t="s">
        <v>729</v>
      </c>
      <c r="B395" s="285" t="s">
        <v>730</v>
      </c>
    </row>
    <row r="396" spans="1:2">
      <c r="A396" s="283" t="s">
        <v>731</v>
      </c>
      <c r="B396" s="285" t="s">
        <v>732</v>
      </c>
    </row>
    <row r="397" spans="1:2">
      <c r="A397" s="283" t="s">
        <v>842</v>
      </c>
      <c r="B397" s="285" t="s">
        <v>843</v>
      </c>
    </row>
    <row r="398" spans="1:2">
      <c r="A398" s="283" t="s">
        <v>844</v>
      </c>
      <c r="B398" s="285" t="s">
        <v>845</v>
      </c>
    </row>
    <row r="399" spans="1:2">
      <c r="A399" s="283" t="s">
        <v>846</v>
      </c>
      <c r="B399" s="285" t="s">
        <v>847</v>
      </c>
    </row>
    <row r="400" spans="1:2">
      <c r="A400" s="283" t="s">
        <v>822</v>
      </c>
      <c r="B400" s="285" t="s">
        <v>823</v>
      </c>
    </row>
    <row r="401" spans="1:2">
      <c r="A401" s="283" t="s">
        <v>729</v>
      </c>
      <c r="B401" s="285" t="s">
        <v>730</v>
      </c>
    </row>
    <row r="402" spans="1:2">
      <c r="A402" s="283" t="s">
        <v>848</v>
      </c>
      <c r="B402" s="285" t="s">
        <v>849</v>
      </c>
    </row>
    <row r="403" spans="1:2">
      <c r="A403" s="283" t="s">
        <v>850</v>
      </c>
      <c r="B403" s="285" t="s">
        <v>849</v>
      </c>
    </row>
    <row r="404" spans="1:2">
      <c r="A404" s="283" t="s">
        <v>851</v>
      </c>
      <c r="B404" s="285" t="s">
        <v>852</v>
      </c>
    </row>
    <row r="405" spans="1:2">
      <c r="A405" s="283" t="s">
        <v>853</v>
      </c>
      <c r="B405" s="285" t="s">
        <v>854</v>
      </c>
    </row>
    <row r="406" spans="1:2">
      <c r="A406" s="283" t="s">
        <v>855</v>
      </c>
      <c r="B406" s="285" t="s">
        <v>856</v>
      </c>
    </row>
    <row r="407" spans="1:2">
      <c r="A407" s="283" t="s">
        <v>857</v>
      </c>
      <c r="B407" s="285" t="s">
        <v>362</v>
      </c>
    </row>
    <row r="408" spans="1:2">
      <c r="A408" s="283" t="s">
        <v>858</v>
      </c>
      <c r="B408" s="285" t="s">
        <v>859</v>
      </c>
    </row>
    <row r="409" spans="1:2">
      <c r="A409" s="283" t="s">
        <v>860</v>
      </c>
      <c r="B409" s="285" t="s">
        <v>861</v>
      </c>
    </row>
    <row r="410" spans="1:2">
      <c r="A410" s="283" t="s">
        <v>862</v>
      </c>
      <c r="B410" s="285" t="s">
        <v>863</v>
      </c>
    </row>
    <row r="411" spans="1:2">
      <c r="A411" s="283" t="s">
        <v>864</v>
      </c>
      <c r="B411" s="285" t="s">
        <v>865</v>
      </c>
    </row>
    <row r="412" spans="1:2">
      <c r="A412" s="283" t="s">
        <v>862</v>
      </c>
      <c r="B412" s="285" t="s">
        <v>863</v>
      </c>
    </row>
    <row r="413" spans="1:2">
      <c r="A413" s="283" t="s">
        <v>866</v>
      </c>
      <c r="B413" s="285" t="s">
        <v>458</v>
      </c>
    </row>
    <row r="414" spans="1:2">
      <c r="A414" s="283" t="s">
        <v>867</v>
      </c>
      <c r="B414" s="285" t="s">
        <v>868</v>
      </c>
    </row>
    <row r="415" spans="1:2">
      <c r="A415" s="283" t="s">
        <v>869</v>
      </c>
      <c r="B415" s="285" t="s">
        <v>501</v>
      </c>
    </row>
    <row r="416" spans="1:2">
      <c r="A416" s="283" t="s">
        <v>870</v>
      </c>
      <c r="B416" s="285" t="s">
        <v>871</v>
      </c>
    </row>
    <row r="417" spans="1:2">
      <c r="A417" s="283" t="s">
        <v>872</v>
      </c>
      <c r="B417" s="285" t="s">
        <v>861</v>
      </c>
    </row>
    <row r="418" spans="1:2">
      <c r="A418" s="283" t="s">
        <v>592</v>
      </c>
      <c r="B418" s="285" t="s">
        <v>593</v>
      </c>
    </row>
    <row r="419" spans="1:2">
      <c r="A419" s="283" t="s">
        <v>873</v>
      </c>
      <c r="B419" s="285" t="s">
        <v>823</v>
      </c>
    </row>
    <row r="420" spans="1:2">
      <c r="A420" s="283" t="s">
        <v>874</v>
      </c>
      <c r="B420" s="284">
        <v>19349009000130</v>
      </c>
    </row>
    <row r="421" spans="1:2">
      <c r="A421" s="283" t="s">
        <v>875</v>
      </c>
      <c r="B421" s="285" t="s">
        <v>876</v>
      </c>
    </row>
    <row r="422" spans="1:2">
      <c r="A422" s="283" t="s">
        <v>877</v>
      </c>
      <c r="B422" s="285" t="s">
        <v>878</v>
      </c>
    </row>
    <row r="423" spans="1:2">
      <c r="A423" s="283" t="s">
        <v>879</v>
      </c>
      <c r="B423" s="285" t="s">
        <v>880</v>
      </c>
    </row>
    <row r="424" spans="1:2">
      <c r="A424" s="283" t="s">
        <v>881</v>
      </c>
      <c r="B424" s="285" t="s">
        <v>882</v>
      </c>
    </row>
    <row r="425" spans="1:2">
      <c r="A425" s="283" t="s">
        <v>883</v>
      </c>
      <c r="B425" s="285" t="s">
        <v>884</v>
      </c>
    </row>
    <row r="426" spans="1:2">
      <c r="A426" s="283" t="s">
        <v>885</v>
      </c>
      <c r="B426" s="285" t="s">
        <v>886</v>
      </c>
    </row>
    <row r="427" spans="1:2">
      <c r="A427" s="283" t="s">
        <v>860</v>
      </c>
      <c r="B427" s="285" t="s">
        <v>887</v>
      </c>
    </row>
    <row r="428" spans="1:2">
      <c r="A428" s="283" t="s">
        <v>381</v>
      </c>
      <c r="B428" s="285" t="s">
        <v>888</v>
      </c>
    </row>
    <row r="429" spans="1:2">
      <c r="A429" s="283" t="s">
        <v>788</v>
      </c>
      <c r="B429" s="285" t="s">
        <v>789</v>
      </c>
    </row>
    <row r="430" spans="1:2">
      <c r="A430" s="283" t="s">
        <v>759</v>
      </c>
      <c r="B430" s="285" t="s">
        <v>760</v>
      </c>
    </row>
    <row r="431" spans="1:2">
      <c r="A431" s="283" t="s">
        <v>889</v>
      </c>
      <c r="B431" s="285" t="s">
        <v>890</v>
      </c>
    </row>
    <row r="432" spans="1:2">
      <c r="A432" s="283" t="s">
        <v>873</v>
      </c>
      <c r="B432" s="285" t="s">
        <v>823</v>
      </c>
    </row>
    <row r="433" spans="1:2">
      <c r="A433" s="283" t="s">
        <v>891</v>
      </c>
      <c r="B433" s="285" t="s">
        <v>827</v>
      </c>
    </row>
    <row r="434" spans="1:2">
      <c r="A434" s="283" t="s">
        <v>892</v>
      </c>
      <c r="B434" s="284">
        <v>27721364000117</v>
      </c>
    </row>
    <row r="435" spans="1:2">
      <c r="A435" s="283" t="s">
        <v>893</v>
      </c>
      <c r="B435" s="285" t="s">
        <v>482</v>
      </c>
    </row>
    <row r="436" spans="1:2">
      <c r="A436" s="283" t="s">
        <v>894</v>
      </c>
      <c r="B436" s="285" t="s">
        <v>825</v>
      </c>
    </row>
    <row r="437" spans="1:2">
      <c r="A437" s="283" t="s">
        <v>895</v>
      </c>
      <c r="B437" s="285" t="s">
        <v>797</v>
      </c>
    </row>
    <row r="438" spans="1:2">
      <c r="A438" s="283" t="s">
        <v>896</v>
      </c>
      <c r="B438" s="285" t="s">
        <v>897</v>
      </c>
    </row>
    <row r="439" spans="1:2">
      <c r="A439" s="283" t="s">
        <v>898</v>
      </c>
      <c r="B439" s="284">
        <v>85822000112</v>
      </c>
    </row>
    <row r="440" spans="1:2">
      <c r="A440" s="283" t="s">
        <v>898</v>
      </c>
      <c r="B440" s="284">
        <v>85822000112</v>
      </c>
    </row>
    <row r="441" spans="1:2">
      <c r="A441" s="283" t="s">
        <v>899</v>
      </c>
      <c r="B441" s="285" t="s">
        <v>806</v>
      </c>
    </row>
    <row r="442" spans="1:2">
      <c r="A442" s="283" t="s">
        <v>899</v>
      </c>
      <c r="B442" s="285" t="s">
        <v>806</v>
      </c>
    </row>
    <row r="443" spans="1:2">
      <c r="A443" s="283" t="s">
        <v>900</v>
      </c>
      <c r="B443" s="285" t="s">
        <v>901</v>
      </c>
    </row>
    <row r="444" spans="1:2">
      <c r="A444" s="283" t="s">
        <v>902</v>
      </c>
      <c r="B444" s="285" t="s">
        <v>847</v>
      </c>
    </row>
    <row r="445" spans="1:2">
      <c r="A445" s="283" t="s">
        <v>903</v>
      </c>
      <c r="B445" s="285" t="s">
        <v>852</v>
      </c>
    </row>
    <row r="446" spans="1:2">
      <c r="A446" s="283" t="s">
        <v>904</v>
      </c>
      <c r="B446" s="285" t="s">
        <v>605</v>
      </c>
    </row>
    <row r="447" spans="1:2">
      <c r="A447" s="283" t="s">
        <v>905</v>
      </c>
      <c r="B447" s="284">
        <v>68583954000108</v>
      </c>
    </row>
    <row r="448" spans="1:2">
      <c r="A448" s="283" t="s">
        <v>906</v>
      </c>
      <c r="B448" s="285" t="s">
        <v>878</v>
      </c>
    </row>
    <row r="449" spans="1:2">
      <c r="A449" s="283" t="s">
        <v>907</v>
      </c>
      <c r="B449" s="285" t="s">
        <v>868</v>
      </c>
    </row>
    <row r="450" spans="1:2">
      <c r="A450" s="283" t="s">
        <v>908</v>
      </c>
      <c r="B450" s="285" t="s">
        <v>871</v>
      </c>
    </row>
    <row r="451" spans="1:2">
      <c r="A451" s="283" t="s">
        <v>870</v>
      </c>
      <c r="B451" s="285" t="s">
        <v>871</v>
      </c>
    </row>
    <row r="452" spans="1:2">
      <c r="A452" s="283" t="s">
        <v>909</v>
      </c>
      <c r="B452" s="284">
        <v>20650862000177</v>
      </c>
    </row>
    <row r="453" spans="1:2">
      <c r="A453" s="283" t="s">
        <v>910</v>
      </c>
      <c r="B453" s="285" t="s">
        <v>911</v>
      </c>
    </row>
    <row r="454" spans="1:2">
      <c r="A454" s="283" t="s">
        <v>912</v>
      </c>
      <c r="B454" s="285" t="s">
        <v>913</v>
      </c>
    </row>
    <row r="455" spans="1:2">
      <c r="A455" s="283" t="s">
        <v>914</v>
      </c>
      <c r="B455" s="285" t="s">
        <v>915</v>
      </c>
    </row>
    <row r="456" spans="1:2">
      <c r="A456" s="283" t="s">
        <v>916</v>
      </c>
      <c r="B456" s="285" t="s">
        <v>917</v>
      </c>
    </row>
    <row r="457" spans="1:2">
      <c r="A457" s="283" t="s">
        <v>918</v>
      </c>
      <c r="B457" s="285" t="s">
        <v>890</v>
      </c>
    </row>
    <row r="458" spans="1:2">
      <c r="A458" s="283" t="s">
        <v>900</v>
      </c>
      <c r="B458" s="285" t="s">
        <v>901</v>
      </c>
    </row>
    <row r="459" spans="1:2">
      <c r="A459" s="283" t="s">
        <v>919</v>
      </c>
      <c r="B459" s="285" t="s">
        <v>920</v>
      </c>
    </row>
    <row r="460" spans="1:2">
      <c r="A460" s="283" t="s">
        <v>921</v>
      </c>
      <c r="B460" s="285" t="s">
        <v>922</v>
      </c>
    </row>
    <row r="461" spans="1:2">
      <c r="A461" s="283" t="s">
        <v>900</v>
      </c>
      <c r="B461" s="285" t="s">
        <v>901</v>
      </c>
    </row>
    <row r="462" spans="1:2">
      <c r="A462" s="283" t="s">
        <v>910</v>
      </c>
      <c r="B462" s="285" t="s">
        <v>911</v>
      </c>
    </row>
    <row r="463" spans="1:2">
      <c r="A463" s="283" t="s">
        <v>923</v>
      </c>
      <c r="B463" s="285" t="s">
        <v>374</v>
      </c>
    </row>
    <row r="464" spans="1:2">
      <c r="A464" s="283" t="s">
        <v>924</v>
      </c>
      <c r="B464" s="285" t="s">
        <v>845</v>
      </c>
    </row>
    <row r="465" spans="1:2">
      <c r="A465" s="283" t="s">
        <v>925</v>
      </c>
      <c r="B465" s="285" t="s">
        <v>926</v>
      </c>
    </row>
    <row r="466" spans="1:2">
      <c r="A466" s="283" t="s">
        <v>927</v>
      </c>
      <c r="B466" s="285" t="s">
        <v>913</v>
      </c>
    </row>
    <row r="467" spans="1:2">
      <c r="A467" s="283" t="s">
        <v>928</v>
      </c>
      <c r="B467" s="285" t="s">
        <v>929</v>
      </c>
    </row>
    <row r="468" spans="1:2">
      <c r="A468" s="283" t="s">
        <v>930</v>
      </c>
      <c r="B468" s="285" t="s">
        <v>931</v>
      </c>
    </row>
    <row r="469" spans="1:2">
      <c r="A469" s="283" t="s">
        <v>932</v>
      </c>
      <c r="B469" s="285" t="s">
        <v>933</v>
      </c>
    </row>
    <row r="470" spans="1:2">
      <c r="A470" s="283" t="s">
        <v>934</v>
      </c>
      <c r="B470" s="285" t="s">
        <v>935</v>
      </c>
    </row>
    <row r="471" spans="1:2">
      <c r="A471" s="283" t="s">
        <v>1268</v>
      </c>
      <c r="B471" s="285" t="s">
        <v>936</v>
      </c>
    </row>
    <row r="472" spans="1:2">
      <c r="A472" s="283" t="s">
        <v>937</v>
      </c>
      <c r="B472" s="285" t="s">
        <v>938</v>
      </c>
    </row>
    <row r="473" spans="1:2">
      <c r="A473" s="283" t="s">
        <v>939</v>
      </c>
      <c r="B473" s="285" t="s">
        <v>940</v>
      </c>
    </row>
    <row r="474" spans="1:2">
      <c r="A474" s="283" t="s">
        <v>939</v>
      </c>
      <c r="B474" s="285" t="s">
        <v>940</v>
      </c>
    </row>
    <row r="475" spans="1:2">
      <c r="A475" s="283" t="s">
        <v>942</v>
      </c>
      <c r="B475" s="285" t="s">
        <v>943</v>
      </c>
    </row>
    <row r="476" spans="1:2">
      <c r="A476" s="283" t="s">
        <v>944</v>
      </c>
      <c r="B476" s="285" t="s">
        <v>945</v>
      </c>
    </row>
    <row r="477" spans="1:2">
      <c r="A477" s="283" t="s">
        <v>946</v>
      </c>
      <c r="B477" s="285" t="s">
        <v>947</v>
      </c>
    </row>
    <row r="478" spans="1:2">
      <c r="A478" s="283" t="s">
        <v>948</v>
      </c>
      <c r="B478" s="285" t="s">
        <v>949</v>
      </c>
    </row>
    <row r="479" spans="1:2">
      <c r="A479" s="283" t="s">
        <v>950</v>
      </c>
      <c r="B479" s="285" t="s">
        <v>951</v>
      </c>
    </row>
    <row r="480" spans="1:2">
      <c r="A480" s="283" t="s">
        <v>952</v>
      </c>
      <c r="B480" s="285" t="s">
        <v>953</v>
      </c>
    </row>
    <row r="481" spans="1:2">
      <c r="A481" s="283" t="s">
        <v>954</v>
      </c>
      <c r="B481" s="285" t="s">
        <v>955</v>
      </c>
    </row>
    <row r="482" spans="1:2">
      <c r="A482" s="283" t="s">
        <v>956</v>
      </c>
      <c r="B482" s="285" t="s">
        <v>957</v>
      </c>
    </row>
    <row r="483" spans="1:2">
      <c r="A483" s="283" t="s">
        <v>958</v>
      </c>
      <c r="B483" s="285" t="s">
        <v>959</v>
      </c>
    </row>
    <row r="484" spans="1:2">
      <c r="A484" s="283" t="s">
        <v>960</v>
      </c>
      <c r="B484" s="285" t="s">
        <v>961</v>
      </c>
    </row>
    <row r="485" spans="1:2">
      <c r="A485" s="283" t="s">
        <v>962</v>
      </c>
      <c r="B485" s="285" t="s">
        <v>963</v>
      </c>
    </row>
    <row r="486" spans="1:2">
      <c r="A486" s="283" t="s">
        <v>964</v>
      </c>
      <c r="B486" s="285" t="s">
        <v>965</v>
      </c>
    </row>
    <row r="487" spans="1:2">
      <c r="A487" s="283" t="s">
        <v>1269</v>
      </c>
      <c r="B487" s="285" t="s">
        <v>966</v>
      </c>
    </row>
    <row r="488" spans="1:2">
      <c r="A488" s="283" t="s">
        <v>967</v>
      </c>
      <c r="B488" s="285" t="s">
        <v>968</v>
      </c>
    </row>
    <row r="489" spans="1:2">
      <c r="A489" s="283" t="s">
        <v>969</v>
      </c>
      <c r="B489" s="285" t="s">
        <v>970</v>
      </c>
    </row>
    <row r="490" spans="1:2">
      <c r="A490" s="283" t="s">
        <v>971</v>
      </c>
      <c r="B490" s="285" t="s">
        <v>972</v>
      </c>
    </row>
    <row r="491" spans="1:2">
      <c r="A491" s="283" t="s">
        <v>973</v>
      </c>
      <c r="B491" s="285" t="s">
        <v>972</v>
      </c>
    </row>
    <row r="492" spans="1:2">
      <c r="A492" s="283" t="s">
        <v>974</v>
      </c>
      <c r="B492" s="285" t="s">
        <v>975</v>
      </c>
    </row>
    <row r="493" spans="1:2">
      <c r="A493" s="283" t="s">
        <v>976</v>
      </c>
      <c r="B493" s="285" t="s">
        <v>977</v>
      </c>
    </row>
    <row r="494" spans="1:2">
      <c r="A494" s="283" t="s">
        <v>978</v>
      </c>
      <c r="B494" s="285" t="s">
        <v>979</v>
      </c>
    </row>
    <row r="495" spans="1:2">
      <c r="A495" s="283" t="s">
        <v>980</v>
      </c>
      <c r="B495" s="285" t="s">
        <v>981</v>
      </c>
    </row>
    <row r="496" spans="1:2">
      <c r="A496" s="283" t="s">
        <v>982</v>
      </c>
      <c r="B496" s="285" t="s">
        <v>983</v>
      </c>
    </row>
    <row r="497" spans="1:2">
      <c r="A497" s="283" t="s">
        <v>984</v>
      </c>
      <c r="B497" s="285" t="s">
        <v>985</v>
      </c>
    </row>
    <row r="498" spans="1:2">
      <c r="A498" s="283" t="s">
        <v>986</v>
      </c>
      <c r="B498" s="285" t="s">
        <v>987</v>
      </c>
    </row>
    <row r="499" spans="1:2">
      <c r="A499" s="283" t="s">
        <v>988</v>
      </c>
      <c r="B499" s="285" t="s">
        <v>989</v>
      </c>
    </row>
    <row r="500" spans="1:2">
      <c r="A500" s="283" t="s">
        <v>990</v>
      </c>
      <c r="B500" s="285" t="s">
        <v>991</v>
      </c>
    </row>
    <row r="501" spans="1:2">
      <c r="A501" s="283" t="s">
        <v>992</v>
      </c>
      <c r="B501" s="285" t="s">
        <v>993</v>
      </c>
    </row>
    <row r="502" spans="1:2">
      <c r="A502" s="283" t="s">
        <v>994</v>
      </c>
      <c r="B502" s="285" t="s">
        <v>995</v>
      </c>
    </row>
    <row r="503" spans="1:2">
      <c r="A503" s="283" t="s">
        <v>996</v>
      </c>
      <c r="B503" s="285" t="s">
        <v>997</v>
      </c>
    </row>
    <row r="504" spans="1:2">
      <c r="A504" s="283" t="s">
        <v>998</v>
      </c>
      <c r="B504" s="285" t="s">
        <v>999</v>
      </c>
    </row>
    <row r="505" spans="1:2">
      <c r="A505" s="283" t="s">
        <v>1000</v>
      </c>
      <c r="B505" s="285" t="s">
        <v>1001</v>
      </c>
    </row>
    <row r="506" spans="1:2">
      <c r="A506" s="283" t="s">
        <v>1002</v>
      </c>
      <c r="B506" s="285" t="s">
        <v>1003</v>
      </c>
    </row>
    <row r="507" spans="1:2">
      <c r="A507" s="283" t="s">
        <v>1004</v>
      </c>
      <c r="B507" s="285" t="s">
        <v>1005</v>
      </c>
    </row>
    <row r="508" spans="1:2">
      <c r="A508" s="283" t="s">
        <v>1006</v>
      </c>
      <c r="B508" s="285" t="s">
        <v>1007</v>
      </c>
    </row>
    <row r="509" spans="1:2">
      <c r="A509" s="283" t="s">
        <v>1008</v>
      </c>
      <c r="B509" s="285" t="s">
        <v>1009</v>
      </c>
    </row>
    <row r="510" spans="1:2">
      <c r="A510" s="283" t="s">
        <v>1010</v>
      </c>
      <c r="B510" s="285" t="s">
        <v>1011</v>
      </c>
    </row>
    <row r="511" spans="1:2">
      <c r="A511" s="283" t="s">
        <v>1012</v>
      </c>
      <c r="B511" s="285" t="s">
        <v>1013</v>
      </c>
    </row>
    <row r="512" spans="1:2">
      <c r="A512" s="283" t="s">
        <v>1014</v>
      </c>
      <c r="B512" s="285" t="s">
        <v>1015</v>
      </c>
    </row>
    <row r="513" spans="1:2">
      <c r="A513" s="283" t="s">
        <v>1016</v>
      </c>
      <c r="B513" s="285" t="s">
        <v>1017</v>
      </c>
    </row>
    <row r="514" spans="1:2">
      <c r="A514" s="283" t="s">
        <v>1018</v>
      </c>
      <c r="B514" s="285" t="s">
        <v>1019</v>
      </c>
    </row>
    <row r="515" spans="1:2">
      <c r="A515" s="283" t="s">
        <v>1020</v>
      </c>
      <c r="B515" s="285" t="s">
        <v>1021</v>
      </c>
    </row>
    <row r="516" spans="1:2">
      <c r="A516" s="283" t="s">
        <v>1022</v>
      </c>
      <c r="B516" s="285" t="s">
        <v>1023</v>
      </c>
    </row>
    <row r="517" spans="1:2">
      <c r="A517" s="283" t="s">
        <v>1024</v>
      </c>
      <c r="B517" s="285" t="s">
        <v>1025</v>
      </c>
    </row>
    <row r="518" spans="1:2">
      <c r="A518" s="283" t="s">
        <v>1026</v>
      </c>
      <c r="B518" s="285" t="s">
        <v>1027</v>
      </c>
    </row>
    <row r="519" spans="1:2">
      <c r="A519" s="283" t="s">
        <v>1028</v>
      </c>
      <c r="B519" s="285" t="s">
        <v>1029</v>
      </c>
    </row>
    <row r="520" spans="1:2">
      <c r="A520" s="283" t="s">
        <v>1030</v>
      </c>
      <c r="B520" s="285" t="s">
        <v>1031</v>
      </c>
    </row>
    <row r="521" spans="1:2">
      <c r="A521" s="283" t="s">
        <v>934</v>
      </c>
      <c r="B521" s="285" t="s">
        <v>935</v>
      </c>
    </row>
    <row r="522" spans="1:2">
      <c r="A522" s="283" t="s">
        <v>1032</v>
      </c>
      <c r="B522" s="285" t="s">
        <v>1033</v>
      </c>
    </row>
    <row r="523" spans="1:2">
      <c r="A523" s="283" t="s">
        <v>1000</v>
      </c>
      <c r="B523" s="285" t="s">
        <v>1001</v>
      </c>
    </row>
    <row r="524" spans="1:2">
      <c r="A524" s="283" t="s">
        <v>982</v>
      </c>
      <c r="B524" s="285" t="s">
        <v>983</v>
      </c>
    </row>
    <row r="525" spans="1:2">
      <c r="A525" s="283" t="s">
        <v>1034</v>
      </c>
      <c r="B525" s="285" t="s">
        <v>1035</v>
      </c>
    </row>
    <row r="526" spans="1:2">
      <c r="A526" s="283" t="s">
        <v>1270</v>
      </c>
      <c r="B526" s="285" t="s">
        <v>1062</v>
      </c>
    </row>
    <row r="527" spans="1:2">
      <c r="A527" s="283" t="s">
        <v>1036</v>
      </c>
      <c r="B527" s="285" t="s">
        <v>1037</v>
      </c>
    </row>
    <row r="528" spans="1:2">
      <c r="A528" s="283" t="s">
        <v>1034</v>
      </c>
      <c r="B528" s="285" t="s">
        <v>1035</v>
      </c>
    </row>
    <row r="529" spans="1:2">
      <c r="A529" s="283" t="s">
        <v>1038</v>
      </c>
      <c r="B529" s="288" t="s">
        <v>1039</v>
      </c>
    </row>
    <row r="530" spans="1:2">
      <c r="A530" s="283" t="s">
        <v>1040</v>
      </c>
      <c r="B530" s="288" t="s">
        <v>1041</v>
      </c>
    </row>
    <row r="531" spans="1:2">
      <c r="A531" s="283" t="s">
        <v>1042</v>
      </c>
      <c r="B531" s="288" t="s">
        <v>1043</v>
      </c>
    </row>
    <row r="532" spans="1:2">
      <c r="A532" s="283" t="s">
        <v>1044</v>
      </c>
      <c r="B532" s="288" t="s">
        <v>1045</v>
      </c>
    </row>
    <row r="533" spans="1:2">
      <c r="A533" s="283" t="s">
        <v>1046</v>
      </c>
      <c r="B533" s="288" t="s">
        <v>1047</v>
      </c>
    </row>
    <row r="534" spans="1:2">
      <c r="A534" s="283" t="s">
        <v>1048</v>
      </c>
      <c r="B534" s="288" t="s">
        <v>1049</v>
      </c>
    </row>
    <row r="535" spans="1:2">
      <c r="A535" s="283" t="s">
        <v>1050</v>
      </c>
      <c r="B535" s="288" t="s">
        <v>1051</v>
      </c>
    </row>
    <row r="536" spans="1:2">
      <c r="A536" s="283" t="s">
        <v>1052</v>
      </c>
      <c r="B536" s="288" t="s">
        <v>1053</v>
      </c>
    </row>
    <row r="537" spans="1:2">
      <c r="A537" s="283" t="s">
        <v>1054</v>
      </c>
      <c r="B537" s="288" t="s">
        <v>1055</v>
      </c>
    </row>
    <row r="538" spans="1:2">
      <c r="A538" s="283" t="s">
        <v>1056</v>
      </c>
      <c r="B538" s="285" t="s">
        <v>1057</v>
      </c>
    </row>
    <row r="539" spans="1:2">
      <c r="A539" s="283" t="s">
        <v>1058</v>
      </c>
      <c r="B539" s="289" t="s">
        <v>1059</v>
      </c>
    </row>
    <row r="540" spans="1:2">
      <c r="A540" s="283" t="s">
        <v>1060</v>
      </c>
      <c r="B540" s="290" t="s">
        <v>1061</v>
      </c>
    </row>
    <row r="541" spans="1:2">
      <c r="A541" s="283" t="s">
        <v>1034</v>
      </c>
      <c r="B541" s="285" t="s">
        <v>1035</v>
      </c>
    </row>
    <row r="542" spans="1:2">
      <c r="A542" s="283" t="s">
        <v>1063</v>
      </c>
      <c r="B542" s="285" t="s">
        <v>1064</v>
      </c>
    </row>
    <row r="543" spans="1:2">
      <c r="A543" s="283" t="s">
        <v>1271</v>
      </c>
      <c r="B543" s="285" t="s">
        <v>1065</v>
      </c>
    </row>
    <row r="544" spans="1:2">
      <c r="A544" s="283" t="s">
        <v>1066</v>
      </c>
      <c r="B544" s="285" t="s">
        <v>1067</v>
      </c>
    </row>
    <row r="545" spans="1:2">
      <c r="A545" s="283" t="s">
        <v>1068</v>
      </c>
      <c r="B545" s="285" t="s">
        <v>1069</v>
      </c>
    </row>
    <row r="546" spans="1:2">
      <c r="A546" s="283" t="s">
        <v>1070</v>
      </c>
      <c r="B546" s="285" t="s">
        <v>1071</v>
      </c>
    </row>
    <row r="547" spans="1:2">
      <c r="A547" s="283" t="s">
        <v>1072</v>
      </c>
      <c r="B547" s="285" t="s">
        <v>1073</v>
      </c>
    </row>
    <row r="548" spans="1:2">
      <c r="A548" s="283" t="s">
        <v>1074</v>
      </c>
      <c r="B548" s="285" t="s">
        <v>1075</v>
      </c>
    </row>
    <row r="549" spans="1:2">
      <c r="A549" s="283" t="s">
        <v>1076</v>
      </c>
      <c r="B549" s="285" t="s">
        <v>1077</v>
      </c>
    </row>
    <row r="550" spans="1:2">
      <c r="A550" s="283" t="s">
        <v>1078</v>
      </c>
      <c r="B550" s="285" t="s">
        <v>1079</v>
      </c>
    </row>
    <row r="551" spans="1:2">
      <c r="A551" s="283" t="s">
        <v>1080</v>
      </c>
      <c r="B551" s="285" t="s">
        <v>1081</v>
      </c>
    </row>
    <row r="552" spans="1:2">
      <c r="A552" s="283" t="s">
        <v>1082</v>
      </c>
      <c r="B552" s="285" t="s">
        <v>1083</v>
      </c>
    </row>
    <row r="553" spans="1:2">
      <c r="A553" s="283" t="s">
        <v>1084</v>
      </c>
      <c r="B553" s="285" t="s">
        <v>1085</v>
      </c>
    </row>
    <row r="554" spans="1:2">
      <c r="A554" s="283" t="s">
        <v>1086</v>
      </c>
      <c r="B554" s="285" t="s">
        <v>1087</v>
      </c>
    </row>
    <row r="555" spans="1:2">
      <c r="A555" s="283" t="s">
        <v>1088</v>
      </c>
      <c r="B555" s="285" t="s">
        <v>1089</v>
      </c>
    </row>
    <row r="556" spans="1:2">
      <c r="A556" s="283" t="s">
        <v>1090</v>
      </c>
      <c r="B556" s="285" t="s">
        <v>435</v>
      </c>
    </row>
    <row r="557" spans="1:2">
      <c r="A557" s="283" t="s">
        <v>1091</v>
      </c>
      <c r="B557" s="285" t="s">
        <v>1092</v>
      </c>
    </row>
    <row r="558" spans="1:2">
      <c r="A558" s="283" t="s">
        <v>1093</v>
      </c>
      <c r="B558" s="285" t="s">
        <v>1094</v>
      </c>
    </row>
    <row r="559" spans="1:2">
      <c r="A559" s="283" t="s">
        <v>1095</v>
      </c>
      <c r="B559" s="285" t="s">
        <v>1096</v>
      </c>
    </row>
    <row r="560" spans="1:2">
      <c r="A560" s="283" t="s">
        <v>1097</v>
      </c>
      <c r="B560" s="285" t="s">
        <v>1098</v>
      </c>
    </row>
    <row r="561" spans="1:2">
      <c r="A561" s="283" t="s">
        <v>1099</v>
      </c>
      <c r="B561" s="285" t="s">
        <v>1100</v>
      </c>
    </row>
    <row r="562" spans="1:2">
      <c r="A562" s="283" t="s">
        <v>1101</v>
      </c>
      <c r="B562" s="285" t="s">
        <v>1102</v>
      </c>
    </row>
    <row r="563" spans="1:2">
      <c r="A563" s="283" t="s">
        <v>1103</v>
      </c>
      <c r="B563" s="285" t="s">
        <v>1104</v>
      </c>
    </row>
    <row r="564" spans="1:2">
      <c r="A564" s="283" t="s">
        <v>1105</v>
      </c>
      <c r="B564" s="285" t="s">
        <v>1106</v>
      </c>
    </row>
    <row r="565" spans="1:2">
      <c r="A565" s="283" t="s">
        <v>1107</v>
      </c>
      <c r="B565" s="285" t="s">
        <v>1108</v>
      </c>
    </row>
    <row r="566" spans="1:2">
      <c r="A566" s="283" t="s">
        <v>1109</v>
      </c>
      <c r="B566" s="285" t="s">
        <v>1110</v>
      </c>
    </row>
    <row r="567" spans="1:2">
      <c r="A567" s="283" t="s">
        <v>1111</v>
      </c>
      <c r="B567" s="285" t="s">
        <v>1112</v>
      </c>
    </row>
    <row r="568" spans="1:2">
      <c r="A568" s="283" t="s">
        <v>1113</v>
      </c>
      <c r="B568" s="285" t="s">
        <v>1114</v>
      </c>
    </row>
    <row r="569" spans="1:2">
      <c r="A569" s="283" t="s">
        <v>1115</v>
      </c>
      <c r="B569" s="285" t="s">
        <v>1116</v>
      </c>
    </row>
    <row r="570" spans="1:2">
      <c r="A570" s="283" t="s">
        <v>1117</v>
      </c>
      <c r="B570" s="285" t="s">
        <v>1118</v>
      </c>
    </row>
    <row r="571" spans="1:2">
      <c r="A571" s="283" t="s">
        <v>1272</v>
      </c>
      <c r="B571" s="285" t="s">
        <v>1119</v>
      </c>
    </row>
    <row r="572" spans="1:2">
      <c r="A572" s="283" t="s">
        <v>1120</v>
      </c>
      <c r="B572" s="285" t="s">
        <v>1273</v>
      </c>
    </row>
    <row r="573" spans="1:2">
      <c r="A573" s="283" t="s">
        <v>1121</v>
      </c>
      <c r="B573" s="285" t="s">
        <v>1122</v>
      </c>
    </row>
    <row r="574" spans="1:2">
      <c r="A574" s="283" t="s">
        <v>980</v>
      </c>
      <c r="B574" s="285" t="s">
        <v>985</v>
      </c>
    </row>
    <row r="575" spans="1:2">
      <c r="A575" s="283" t="s">
        <v>1123</v>
      </c>
      <c r="B575" s="285" t="s">
        <v>1001</v>
      </c>
    </row>
    <row r="576" spans="1:2">
      <c r="A576" s="283" t="s">
        <v>1124</v>
      </c>
      <c r="B576" s="285" t="s">
        <v>985</v>
      </c>
    </row>
    <row r="577" spans="1:2">
      <c r="A577" s="283" t="s">
        <v>899</v>
      </c>
      <c r="B577" s="285" t="s">
        <v>806</v>
      </c>
    </row>
    <row r="578" spans="1:2">
      <c r="A578" s="283" t="s">
        <v>942</v>
      </c>
      <c r="B578" s="285" t="s">
        <v>943</v>
      </c>
    </row>
    <row r="579" spans="1:2">
      <c r="A579" s="283" t="s">
        <v>946</v>
      </c>
      <c r="B579" s="285" t="s">
        <v>947</v>
      </c>
    </row>
    <row r="580" spans="1:2">
      <c r="A580" s="283" t="s">
        <v>948</v>
      </c>
      <c r="B580" s="285" t="s">
        <v>949</v>
      </c>
    </row>
    <row r="581" spans="1:2">
      <c r="A581" s="283" t="s">
        <v>1125</v>
      </c>
      <c r="B581" s="285" t="s">
        <v>1126</v>
      </c>
    </row>
    <row r="582" spans="1:2">
      <c r="A582" s="283" t="s">
        <v>1127</v>
      </c>
      <c r="B582" s="285" t="s">
        <v>953</v>
      </c>
    </row>
    <row r="583" spans="1:2">
      <c r="A583" s="283" t="s">
        <v>1128</v>
      </c>
      <c r="B583" s="285" t="s">
        <v>959</v>
      </c>
    </row>
    <row r="584" spans="1:2">
      <c r="A584" s="283" t="s">
        <v>1129</v>
      </c>
      <c r="B584" s="285" t="s">
        <v>1130</v>
      </c>
    </row>
    <row r="585" spans="1:2">
      <c r="A585" s="283" t="s">
        <v>960</v>
      </c>
      <c r="B585" s="285" t="s">
        <v>961</v>
      </c>
    </row>
    <row r="586" spans="1:2">
      <c r="A586" s="283" t="s">
        <v>1131</v>
      </c>
      <c r="B586" s="285" t="s">
        <v>968</v>
      </c>
    </row>
    <row r="587" spans="1:2">
      <c r="A587" s="283" t="s">
        <v>1030</v>
      </c>
      <c r="B587" s="285" t="s">
        <v>1031</v>
      </c>
    </row>
    <row r="588" spans="1:2">
      <c r="A588" s="283" t="s">
        <v>971</v>
      </c>
      <c r="B588" s="285" t="s">
        <v>972</v>
      </c>
    </row>
    <row r="589" spans="1:2">
      <c r="A589" s="283" t="s">
        <v>976</v>
      </c>
      <c r="B589" s="285" t="s">
        <v>977</v>
      </c>
    </row>
    <row r="590" spans="1:2">
      <c r="A590" s="283" t="s">
        <v>978</v>
      </c>
      <c r="B590" s="285" t="s">
        <v>979</v>
      </c>
    </row>
    <row r="591" spans="1:2">
      <c r="A591" s="283" t="s">
        <v>1132</v>
      </c>
      <c r="B591" s="285" t="s">
        <v>1133</v>
      </c>
    </row>
    <row r="592" spans="1:2">
      <c r="A592" s="283" t="s">
        <v>1134</v>
      </c>
      <c r="B592" s="285" t="s">
        <v>1135</v>
      </c>
    </row>
    <row r="593" spans="1:2">
      <c r="A593" s="283" t="s">
        <v>1000</v>
      </c>
      <c r="B593" s="285" t="s">
        <v>1001</v>
      </c>
    </row>
    <row r="594" spans="1:2">
      <c r="A594" s="283" t="s">
        <v>974</v>
      </c>
      <c r="B594" s="285" t="s">
        <v>975</v>
      </c>
    </row>
    <row r="595" spans="1:2">
      <c r="A595" s="283" t="s">
        <v>1136</v>
      </c>
      <c r="B595" s="285" t="s">
        <v>1005</v>
      </c>
    </row>
    <row r="596" spans="1:2">
      <c r="A596" s="283" t="s">
        <v>1010</v>
      </c>
      <c r="B596" s="285" t="s">
        <v>1011</v>
      </c>
    </row>
    <row r="597" spans="1:2">
      <c r="A597" s="283" t="s">
        <v>1024</v>
      </c>
      <c r="B597" s="285" t="s">
        <v>1025</v>
      </c>
    </row>
    <row r="598" spans="1:2">
      <c r="A598" s="283" t="s">
        <v>1018</v>
      </c>
      <c r="B598" s="285" t="s">
        <v>1019</v>
      </c>
    </row>
    <row r="599" spans="1:2">
      <c r="A599" s="283" t="s">
        <v>1026</v>
      </c>
      <c r="B599" s="285" t="s">
        <v>1137</v>
      </c>
    </row>
    <row r="600" spans="1:2">
      <c r="A600" s="283" t="s">
        <v>1101</v>
      </c>
      <c r="B600" s="285" t="s">
        <v>1102</v>
      </c>
    </row>
    <row r="601" spans="1:2">
      <c r="A601" s="283" t="s">
        <v>1138</v>
      </c>
      <c r="B601" s="285" t="s">
        <v>1139</v>
      </c>
    </row>
    <row r="602" spans="1:2">
      <c r="A602" s="283" t="s">
        <v>992</v>
      </c>
      <c r="B602" s="285" t="s">
        <v>993</v>
      </c>
    </row>
    <row r="603" spans="1:2">
      <c r="A603" s="283" t="s">
        <v>1140</v>
      </c>
      <c r="B603" s="285" t="s">
        <v>1029</v>
      </c>
    </row>
    <row r="604" spans="1:2">
      <c r="A604" s="283" t="s">
        <v>1141</v>
      </c>
      <c r="B604" s="285" t="s">
        <v>1142</v>
      </c>
    </row>
    <row r="605" spans="1:2">
      <c r="A605" s="283" t="s">
        <v>1143</v>
      </c>
      <c r="B605" s="285" t="s">
        <v>1144</v>
      </c>
    </row>
    <row r="606" spans="1:2">
      <c r="A606" s="283" t="s">
        <v>939</v>
      </c>
      <c r="B606" s="285" t="s">
        <v>940</v>
      </c>
    </row>
    <row r="607" spans="1:2">
      <c r="A607" s="283" t="s">
        <v>969</v>
      </c>
      <c r="B607" s="285" t="s">
        <v>970</v>
      </c>
    </row>
    <row r="608" spans="1:2">
      <c r="A608" s="283" t="s">
        <v>1093</v>
      </c>
      <c r="B608" s="285" t="s">
        <v>1094</v>
      </c>
    </row>
    <row r="609" spans="1:2">
      <c r="A609" s="283" t="s">
        <v>1145</v>
      </c>
      <c r="B609" s="285" t="s">
        <v>1146</v>
      </c>
    </row>
    <row r="610" spans="1:2">
      <c r="A610" s="283" t="s">
        <v>1147</v>
      </c>
      <c r="B610" s="285" t="s">
        <v>1148</v>
      </c>
    </row>
    <row r="611" spans="1:2">
      <c r="A611" s="283" t="s">
        <v>1034</v>
      </c>
      <c r="B611" s="285" t="s">
        <v>1035</v>
      </c>
    </row>
    <row r="612" spans="1:2">
      <c r="A612" s="283" t="s">
        <v>1070</v>
      </c>
      <c r="B612" s="285" t="s">
        <v>1071</v>
      </c>
    </row>
    <row r="613" spans="1:2">
      <c r="A613" s="283" t="s">
        <v>1149</v>
      </c>
      <c r="B613" s="285" t="s">
        <v>1150</v>
      </c>
    </row>
    <row r="614" spans="1:2">
      <c r="A614" s="283" t="s">
        <v>1151</v>
      </c>
      <c r="B614" s="285" t="s">
        <v>1152</v>
      </c>
    </row>
    <row r="615" spans="1:2">
      <c r="A615" s="283" t="s">
        <v>1153</v>
      </c>
      <c r="B615" s="285" t="s">
        <v>1154</v>
      </c>
    </row>
    <row r="616" spans="1:2">
      <c r="A616" s="283" t="s">
        <v>1155</v>
      </c>
      <c r="B616" s="285" t="s">
        <v>1156</v>
      </c>
    </row>
    <row r="617" spans="1:2">
      <c r="A617" s="283" t="s">
        <v>1157</v>
      </c>
      <c r="B617" s="288" t="s">
        <v>1043</v>
      </c>
    </row>
    <row r="618" spans="1:2">
      <c r="A618" s="283" t="s">
        <v>1158</v>
      </c>
      <c r="B618" s="285" t="s">
        <v>1154</v>
      </c>
    </row>
    <row r="619" spans="1:2">
      <c r="A619" s="283" t="s">
        <v>1159</v>
      </c>
      <c r="B619" s="285" t="s">
        <v>1160</v>
      </c>
    </row>
    <row r="620" spans="1:2">
      <c r="A620" s="283" t="s">
        <v>1161</v>
      </c>
      <c r="B620" s="285" t="s">
        <v>1162</v>
      </c>
    </row>
    <row r="621" spans="1:2">
      <c r="A621" s="283" t="s">
        <v>1163</v>
      </c>
      <c r="B621" s="285" t="s">
        <v>1164</v>
      </c>
    </row>
    <row r="622" spans="1:2">
      <c r="A622" s="283" t="s">
        <v>1165</v>
      </c>
      <c r="B622" s="285" t="s">
        <v>1166</v>
      </c>
    </row>
    <row r="623" spans="1:2">
      <c r="A623" s="283" t="s">
        <v>1167</v>
      </c>
      <c r="B623" s="285" t="s">
        <v>1168</v>
      </c>
    </row>
    <row r="624" spans="1:2">
      <c r="A624" s="283" t="s">
        <v>1169</v>
      </c>
      <c r="B624" s="285" t="s">
        <v>1170</v>
      </c>
    </row>
    <row r="625" spans="1:2">
      <c r="A625" s="283" t="s">
        <v>1171</v>
      </c>
      <c r="B625" s="285" t="s">
        <v>1172</v>
      </c>
    </row>
    <row r="626" spans="1:2">
      <c r="A626" s="283" t="s">
        <v>1173</v>
      </c>
      <c r="B626" s="285" t="s">
        <v>1174</v>
      </c>
    </row>
    <row r="627" spans="1:2">
      <c r="A627" s="283" t="s">
        <v>1175</v>
      </c>
      <c r="B627" s="285" t="s">
        <v>1176</v>
      </c>
    </row>
    <row r="628" spans="1:2">
      <c r="A628" s="283" t="s">
        <v>1145</v>
      </c>
      <c r="B628" s="285" t="s">
        <v>1177</v>
      </c>
    </row>
    <row r="629" spans="1:2">
      <c r="A629" s="283" t="s">
        <v>1178</v>
      </c>
      <c r="B629" s="285" t="s">
        <v>1179</v>
      </c>
    </row>
    <row r="630" spans="1:2">
      <c r="A630" s="283" t="s">
        <v>1180</v>
      </c>
      <c r="B630" s="285" t="s">
        <v>1181</v>
      </c>
    </row>
    <row r="631" spans="1:2">
      <c r="A631" s="283" t="s">
        <v>1182</v>
      </c>
      <c r="B631" s="285" t="s">
        <v>1183</v>
      </c>
    </row>
    <row r="632" spans="1:2">
      <c r="A632" s="283" t="s">
        <v>1184</v>
      </c>
      <c r="B632" s="285" t="s">
        <v>1185</v>
      </c>
    </row>
    <row r="633" spans="1:2">
      <c r="A633" s="283" t="s">
        <v>1186</v>
      </c>
      <c r="B633" s="285" t="s">
        <v>1187</v>
      </c>
    </row>
    <row r="634" spans="1:2">
      <c r="A634" s="283" t="s">
        <v>1188</v>
      </c>
      <c r="B634" s="285" t="s">
        <v>1085</v>
      </c>
    </row>
    <row r="635" spans="1:2">
      <c r="A635" s="283" t="s">
        <v>1189</v>
      </c>
      <c r="B635" s="285" t="s">
        <v>1190</v>
      </c>
    </row>
    <row r="636" spans="1:2">
      <c r="A636" s="283" t="s">
        <v>1191</v>
      </c>
      <c r="B636" s="285" t="s">
        <v>1192</v>
      </c>
    </row>
    <row r="637" spans="1:2">
      <c r="A637" s="283" t="s">
        <v>1193</v>
      </c>
      <c r="B637" s="285" t="s">
        <v>1194</v>
      </c>
    </row>
    <row r="638" spans="1:2">
      <c r="A638" s="283" t="s">
        <v>1195</v>
      </c>
      <c r="B638" s="285" t="s">
        <v>1196</v>
      </c>
    </row>
    <row r="639" spans="1:2">
      <c r="A639" s="283" t="s">
        <v>1197</v>
      </c>
      <c r="B639" s="285" t="s">
        <v>1198</v>
      </c>
    </row>
    <row r="640" spans="1:2">
      <c r="A640" s="283" t="s">
        <v>1274</v>
      </c>
      <c r="B640" s="288" t="s">
        <v>1041</v>
      </c>
    </row>
    <row r="641" spans="1:2">
      <c r="A641" s="283" t="s">
        <v>1275</v>
      </c>
      <c r="B641" s="285" t="s">
        <v>1077</v>
      </c>
    </row>
    <row r="642" spans="1:2">
      <c r="A642" s="283" t="s">
        <v>1276</v>
      </c>
      <c r="B642" s="285" t="s">
        <v>1277</v>
      </c>
    </row>
    <row r="643" spans="1:2">
      <c r="A643" s="283" t="s">
        <v>1278</v>
      </c>
      <c r="B643" s="285" t="s">
        <v>1279</v>
      </c>
    </row>
    <row r="644" spans="1:2">
      <c r="A644" s="283" t="s">
        <v>1280</v>
      </c>
      <c r="B644" s="285" t="s">
        <v>1033</v>
      </c>
    </row>
    <row r="645" spans="1:2">
      <c r="A645" s="283" t="s">
        <v>1281</v>
      </c>
      <c r="B645" s="285" t="s">
        <v>1083</v>
      </c>
    </row>
    <row r="646" spans="1:2">
      <c r="A646" s="283" t="s">
        <v>1282</v>
      </c>
      <c r="B646" s="285" t="s">
        <v>1283</v>
      </c>
    </row>
    <row r="647" spans="1:2">
      <c r="A647" s="283" t="s">
        <v>1284</v>
      </c>
      <c r="B647" s="285" t="s">
        <v>1285</v>
      </c>
    </row>
    <row r="648" spans="1:2">
      <c r="A648" s="283" t="s">
        <v>1286</v>
      </c>
      <c r="B648" s="285" t="s">
        <v>1287</v>
      </c>
    </row>
    <row r="649" spans="1:2">
      <c r="A649" s="283" t="s">
        <v>1284</v>
      </c>
      <c r="B649" s="285" t="s">
        <v>1285</v>
      </c>
    </row>
    <row r="650" spans="1:2">
      <c r="A650" s="283" t="s">
        <v>1288</v>
      </c>
      <c r="B650" s="285" t="s">
        <v>1289</v>
      </c>
    </row>
    <row r="651" spans="1:2">
      <c r="A651" s="283" t="s">
        <v>1290</v>
      </c>
      <c r="B651" s="285" t="s">
        <v>1291</v>
      </c>
    </row>
    <row r="652" spans="1:2">
      <c r="A652" s="283" t="s">
        <v>1292</v>
      </c>
      <c r="B652" s="285" t="s">
        <v>1293</v>
      </c>
    </row>
    <row r="653" spans="1:2">
      <c r="A653" s="283" t="s">
        <v>1294</v>
      </c>
      <c r="B653" s="285" t="s">
        <v>1295</v>
      </c>
    </row>
    <row r="654" spans="1:2">
      <c r="A654" s="283" t="s">
        <v>1296</v>
      </c>
      <c r="B654" s="285" t="s">
        <v>1297</v>
      </c>
    </row>
    <row r="655" spans="1:2">
      <c r="A655" s="283" t="s">
        <v>1298</v>
      </c>
      <c r="B655" s="285" t="s">
        <v>1299</v>
      </c>
    </row>
    <row r="656" spans="1:2">
      <c r="A656" s="283" t="s">
        <v>1300</v>
      </c>
      <c r="B656" s="285" t="s">
        <v>1301</v>
      </c>
    </row>
    <row r="657" spans="1:2">
      <c r="A657" s="283" t="s">
        <v>1302</v>
      </c>
      <c r="B657" s="285" t="s">
        <v>1303</v>
      </c>
    </row>
    <row r="658" spans="1:2">
      <c r="A658" s="283" t="s">
        <v>1288</v>
      </c>
      <c r="B658" s="285" t="s">
        <v>1304</v>
      </c>
    </row>
    <row r="659" spans="1:2">
      <c r="A659" s="283" t="s">
        <v>1305</v>
      </c>
      <c r="B659" s="285" t="s">
        <v>1306</v>
      </c>
    </row>
    <row r="660" spans="1:2">
      <c r="A660" s="283" t="s">
        <v>1307</v>
      </c>
      <c r="B660" s="285" t="s">
        <v>1308</v>
      </c>
    </row>
    <row r="661" spans="1:2">
      <c r="A661" s="283" t="s">
        <v>1309</v>
      </c>
      <c r="B661" s="285" t="s">
        <v>1310</v>
      </c>
    </row>
    <row r="662" spans="1:2">
      <c r="A662" s="283" t="s">
        <v>1311</v>
      </c>
      <c r="B662" s="285" t="s">
        <v>1312</v>
      </c>
    </row>
    <row r="663" spans="1:2">
      <c r="A663" s="283" t="s">
        <v>1313</v>
      </c>
      <c r="B663" s="285" t="s">
        <v>1160</v>
      </c>
    </row>
    <row r="664" spans="1:2">
      <c r="A664" s="283" t="s">
        <v>1314</v>
      </c>
      <c r="B664" s="288" t="s">
        <v>1041</v>
      </c>
    </row>
    <row r="665" spans="1:2">
      <c r="A665" s="283" t="s">
        <v>1315</v>
      </c>
      <c r="B665" s="285" t="s">
        <v>1316</v>
      </c>
    </row>
    <row r="666" spans="1:2">
      <c r="A666" s="283" t="s">
        <v>1317</v>
      </c>
      <c r="B666" s="285" t="s">
        <v>1176</v>
      </c>
    </row>
    <row r="667" spans="1:2">
      <c r="A667" s="283" t="s">
        <v>1318</v>
      </c>
      <c r="B667" s="285" t="s">
        <v>1319</v>
      </c>
    </row>
    <row r="668" spans="1:2">
      <c r="A668" s="283" t="s">
        <v>1320</v>
      </c>
      <c r="B668" s="285" t="s">
        <v>1321</v>
      </c>
    </row>
    <row r="669" spans="1:2">
      <c r="A669" s="283" t="s">
        <v>1322</v>
      </c>
      <c r="B669" s="285" t="s">
        <v>1146</v>
      </c>
    </row>
    <row r="670" spans="1:2">
      <c r="A670" s="283" t="s">
        <v>1323</v>
      </c>
      <c r="B670" s="285" t="s">
        <v>1324</v>
      </c>
    </row>
    <row r="671" spans="1:2">
      <c r="A671" s="283" t="s">
        <v>1325</v>
      </c>
      <c r="B671" s="285" t="s">
        <v>1326</v>
      </c>
    </row>
    <row r="672" spans="1:2">
      <c r="A672" s="283" t="s">
        <v>1327</v>
      </c>
      <c r="B672" s="285" t="s">
        <v>1328</v>
      </c>
    </row>
    <row r="673" spans="1:2">
      <c r="A673" s="283" t="s">
        <v>1329</v>
      </c>
      <c r="B673" s="285" t="s">
        <v>1330</v>
      </c>
    </row>
    <row r="674" spans="1:2">
      <c r="A674" s="283" t="s">
        <v>1331</v>
      </c>
      <c r="B674" s="285" t="s">
        <v>1332</v>
      </c>
    </row>
    <row r="675" spans="1:2">
      <c r="A675" s="283" t="s">
        <v>1333</v>
      </c>
      <c r="B675" s="285" t="s">
        <v>1334</v>
      </c>
    </row>
    <row r="676" spans="1:2">
      <c r="A676" s="283" t="s">
        <v>1335</v>
      </c>
      <c r="B676" s="285" t="s">
        <v>1336</v>
      </c>
    </row>
    <row r="677" spans="1:2">
      <c r="A677" s="283" t="s">
        <v>1337</v>
      </c>
      <c r="B677" s="285" t="s">
        <v>1338</v>
      </c>
    </row>
    <row r="678" spans="1:2">
      <c r="A678" s="283" t="s">
        <v>1339</v>
      </c>
      <c r="B678" s="285" t="s">
        <v>1340</v>
      </c>
    </row>
    <row r="679" spans="1:2">
      <c r="A679" s="283" t="s">
        <v>1341</v>
      </c>
      <c r="B679" s="285" t="s">
        <v>1342</v>
      </c>
    </row>
    <row r="680" spans="1:2">
      <c r="A680" s="283" t="s">
        <v>1343</v>
      </c>
      <c r="B680" s="285" t="s">
        <v>1344</v>
      </c>
    </row>
    <row r="681" spans="1:2">
      <c r="A681" s="283" t="s">
        <v>1345</v>
      </c>
      <c r="B681" s="285" t="s">
        <v>1346</v>
      </c>
    </row>
    <row r="682" spans="1:2">
      <c r="A682" s="283" t="s">
        <v>1347</v>
      </c>
      <c r="B682" s="285" t="s">
        <v>1348</v>
      </c>
    </row>
    <row r="683" spans="1:2">
      <c r="A683" s="283" t="s">
        <v>1349</v>
      </c>
      <c r="B683" s="285" t="s">
        <v>1350</v>
      </c>
    </row>
    <row r="684" spans="1:2">
      <c r="A684" s="283" t="s">
        <v>1351</v>
      </c>
      <c r="B684" s="285" t="s">
        <v>1352</v>
      </c>
    </row>
    <row r="685" spans="1:2">
      <c r="A685" s="283" t="s">
        <v>1353</v>
      </c>
      <c r="B685" s="285" t="s">
        <v>1354</v>
      </c>
    </row>
    <row r="686" spans="1:2">
      <c r="A686" s="283" t="s">
        <v>1355</v>
      </c>
      <c r="B686" s="285" t="s">
        <v>1356</v>
      </c>
    </row>
    <row r="687" spans="1:2">
      <c r="A687" s="283" t="s">
        <v>1357</v>
      </c>
      <c r="B687" s="285" t="s">
        <v>1358</v>
      </c>
    </row>
    <row r="688" spans="1:2">
      <c r="A688" s="283" t="s">
        <v>1359</v>
      </c>
      <c r="B688" s="285" t="s">
        <v>1360</v>
      </c>
    </row>
    <row r="689" spans="1:2">
      <c r="A689" s="283" t="s">
        <v>1361</v>
      </c>
      <c r="B689" s="285" t="s">
        <v>1362</v>
      </c>
    </row>
    <row r="690" spans="1:2">
      <c r="A690" s="283" t="s">
        <v>1363</v>
      </c>
      <c r="B690" s="285" t="s">
        <v>1364</v>
      </c>
    </row>
    <row r="691" spans="1:2">
      <c r="A691" s="283" t="s">
        <v>1365</v>
      </c>
      <c r="B691" s="285" t="s">
        <v>1366</v>
      </c>
    </row>
    <row r="692" spans="1:2">
      <c r="A692" s="283" t="s">
        <v>1367</v>
      </c>
      <c r="B692" s="285" t="s">
        <v>1368</v>
      </c>
    </row>
    <row r="693" spans="1:2">
      <c r="A693" s="283" t="s">
        <v>1369</v>
      </c>
      <c r="B693" s="285" t="s">
        <v>1370</v>
      </c>
    </row>
    <row r="694" spans="1:2">
      <c r="A694" s="283" t="s">
        <v>1371</v>
      </c>
      <c r="B694" s="285" t="s">
        <v>1372</v>
      </c>
    </row>
    <row r="695" spans="1:2">
      <c r="A695" s="283" t="s">
        <v>1373</v>
      </c>
      <c r="B695" s="285" t="s">
        <v>1374</v>
      </c>
    </row>
    <row r="696" spans="1:2">
      <c r="A696" s="283" t="s">
        <v>1375</v>
      </c>
      <c r="B696" s="285" t="s">
        <v>1376</v>
      </c>
    </row>
    <row r="697" spans="1:2">
      <c r="A697" s="283" t="s">
        <v>1377</v>
      </c>
      <c r="B697" s="285" t="s">
        <v>1378</v>
      </c>
    </row>
    <row r="698" spans="1:2">
      <c r="A698" s="283" t="s">
        <v>1379</v>
      </c>
      <c r="B698" s="285" t="s">
        <v>1380</v>
      </c>
    </row>
    <row r="699" spans="1:2">
      <c r="A699" s="283" t="s">
        <v>1381</v>
      </c>
      <c r="B699" s="285" t="s">
        <v>1382</v>
      </c>
    </row>
    <row r="700" spans="1:2">
      <c r="A700" s="283" t="s">
        <v>1383</v>
      </c>
      <c r="B700" s="285" t="s">
        <v>1384</v>
      </c>
    </row>
    <row r="701" spans="1:2">
      <c r="A701" s="283" t="s">
        <v>1385</v>
      </c>
      <c r="B701" s="285" t="s">
        <v>1386</v>
      </c>
    </row>
    <row r="702" spans="1:2">
      <c r="A702" s="283" t="s">
        <v>1387</v>
      </c>
      <c r="B702" s="285" t="s">
        <v>1388</v>
      </c>
    </row>
    <row r="703" spans="1:2">
      <c r="A703" s="283" t="s">
        <v>1389</v>
      </c>
      <c r="B703" s="285" t="s">
        <v>1390</v>
      </c>
    </row>
    <row r="704" spans="1:2">
      <c r="A704" s="283" t="s">
        <v>1391</v>
      </c>
      <c r="B704" s="285" t="s">
        <v>1392</v>
      </c>
    </row>
    <row r="705" spans="1:2">
      <c r="A705" s="283" t="s">
        <v>1393</v>
      </c>
      <c r="B705" s="285" t="s">
        <v>1273</v>
      </c>
    </row>
    <row r="706" spans="1:2">
      <c r="A706" s="283" t="s">
        <v>1394</v>
      </c>
      <c r="B706" s="285" t="s">
        <v>1395</v>
      </c>
    </row>
    <row r="707" spans="1:2">
      <c r="A707" s="283" t="s">
        <v>1396</v>
      </c>
      <c r="B707" s="285" t="s">
        <v>1397</v>
      </c>
    </row>
    <row r="708" spans="1:2">
      <c r="A708" s="283" t="s">
        <v>1398</v>
      </c>
      <c r="B708" s="285" t="s">
        <v>1399</v>
      </c>
    </row>
    <row r="709" spans="1:2">
      <c r="A709" s="283" t="s">
        <v>1400</v>
      </c>
      <c r="B709" s="285" t="s">
        <v>1401</v>
      </c>
    </row>
    <row r="710" spans="1:2">
      <c r="A710" s="283" t="s">
        <v>1294</v>
      </c>
      <c r="B710" s="285" t="s">
        <v>1402</v>
      </c>
    </row>
    <row r="711" spans="1:2">
      <c r="A711" s="283" t="s">
        <v>1403</v>
      </c>
      <c r="B711" s="285" t="s">
        <v>1404</v>
      </c>
    </row>
    <row r="712" spans="1:2">
      <c r="A712" s="283" t="s">
        <v>1405</v>
      </c>
      <c r="B712" s="285" t="s">
        <v>1406</v>
      </c>
    </row>
    <row r="713" spans="1:2">
      <c r="A713" s="283" t="s">
        <v>1407</v>
      </c>
      <c r="B713" s="285" t="s">
        <v>1408</v>
      </c>
    </row>
    <row r="714" spans="1:2">
      <c r="A714" s="283" t="s">
        <v>1409</v>
      </c>
      <c r="B714" s="285" t="s">
        <v>1410</v>
      </c>
    </row>
    <row r="715" spans="1:2">
      <c r="A715" s="283" t="s">
        <v>1411</v>
      </c>
      <c r="B715" s="285" t="s">
        <v>1412</v>
      </c>
    </row>
    <row r="716" spans="1:2">
      <c r="A716" s="283" t="s">
        <v>1413</v>
      </c>
      <c r="B716" s="285" t="s">
        <v>1414</v>
      </c>
    </row>
    <row r="717" spans="1:2">
      <c r="A717" s="283" t="s">
        <v>1415</v>
      </c>
      <c r="B717" s="285" t="s">
        <v>1416</v>
      </c>
    </row>
    <row r="718" spans="1:2">
      <c r="A718" s="283" t="s">
        <v>1417</v>
      </c>
      <c r="B718" s="285" t="s">
        <v>1418</v>
      </c>
    </row>
    <row r="719" spans="1:2">
      <c r="A719" s="283" t="s">
        <v>1419</v>
      </c>
      <c r="B719" s="285" t="s">
        <v>1420</v>
      </c>
    </row>
    <row r="720" spans="1:2">
      <c r="A720" s="283" t="s">
        <v>1421</v>
      </c>
      <c r="B720" s="285" t="s">
        <v>1422</v>
      </c>
    </row>
    <row r="721" spans="1:2">
      <c r="A721" s="283" t="s">
        <v>1423</v>
      </c>
      <c r="B721" s="285" t="s">
        <v>1424</v>
      </c>
    </row>
    <row r="722" spans="1:2">
      <c r="A722" s="283" t="s">
        <v>1425</v>
      </c>
      <c r="B722" s="285" t="s">
        <v>1426</v>
      </c>
    </row>
    <row r="723" spans="1:2">
      <c r="A723" s="283" t="s">
        <v>1427</v>
      </c>
      <c r="B723" s="285" t="s">
        <v>1428</v>
      </c>
    </row>
    <row r="724" spans="1:2">
      <c r="A724" s="283" t="s">
        <v>1429</v>
      </c>
      <c r="B724" s="285" t="s">
        <v>1430</v>
      </c>
    </row>
    <row r="725" spans="1:2">
      <c r="A725" s="283" t="s">
        <v>1431</v>
      </c>
      <c r="B725" s="285" t="s">
        <v>1432</v>
      </c>
    </row>
    <row r="726" spans="1:2">
      <c r="A726" s="283" t="s">
        <v>1433</v>
      </c>
      <c r="B726" s="285" t="s">
        <v>1434</v>
      </c>
    </row>
    <row r="727" spans="1:2">
      <c r="A727" s="283" t="s">
        <v>1435</v>
      </c>
      <c r="B727" s="285" t="s">
        <v>1436</v>
      </c>
    </row>
    <row r="728" spans="1:2">
      <c r="A728" s="283" t="s">
        <v>1400</v>
      </c>
      <c r="B728" s="285" t="s">
        <v>1401</v>
      </c>
    </row>
    <row r="729" spans="1:2">
      <c r="A729" s="283" t="s">
        <v>1437</v>
      </c>
      <c r="B729" s="285" t="s">
        <v>1438</v>
      </c>
    </row>
    <row r="730" spans="1:2">
      <c r="A730" s="283" t="s">
        <v>1439</v>
      </c>
      <c r="B730" s="285" t="s">
        <v>1035</v>
      </c>
    </row>
    <row r="731" spans="1:2">
      <c r="A731" s="283" t="s">
        <v>1440</v>
      </c>
      <c r="B731" s="285" t="s">
        <v>1441</v>
      </c>
    </row>
    <row r="732" spans="1:2">
      <c r="A732" s="283" t="s">
        <v>1442</v>
      </c>
      <c r="B732" s="285" t="s">
        <v>1443</v>
      </c>
    </row>
    <row r="733" spans="1:2">
      <c r="A733" s="283" t="s">
        <v>1444</v>
      </c>
      <c r="B733" s="285" t="s">
        <v>1445</v>
      </c>
    </row>
    <row r="734" spans="1:2">
      <c r="A734" s="283" t="s">
        <v>1446</v>
      </c>
      <c r="B734" s="285" t="s">
        <v>1447</v>
      </c>
    </row>
    <row r="735" spans="1:2">
      <c r="A735" s="283" t="s">
        <v>1448</v>
      </c>
      <c r="B735" s="285" t="s">
        <v>1392</v>
      </c>
    </row>
    <row r="736" spans="1:2">
      <c r="A736" s="283" t="s">
        <v>1449</v>
      </c>
      <c r="B736" s="285" t="s">
        <v>1450</v>
      </c>
    </row>
    <row r="737" spans="1:2">
      <c r="A737" s="283" t="s">
        <v>1451</v>
      </c>
      <c r="B737" s="285" t="s">
        <v>1452</v>
      </c>
    </row>
    <row r="738" spans="1:2">
      <c r="A738" s="283" t="s">
        <v>1453</v>
      </c>
      <c r="B738" s="285" t="s">
        <v>1454</v>
      </c>
    </row>
    <row r="739" spans="1:2">
      <c r="A739" s="283" t="s">
        <v>1455</v>
      </c>
      <c r="B739" s="285" t="s">
        <v>1073</v>
      </c>
    </row>
    <row r="740" spans="1:2">
      <c r="A740" s="283" t="s">
        <v>1456</v>
      </c>
      <c r="B740" s="285" t="s">
        <v>1457</v>
      </c>
    </row>
    <row r="741" spans="1:2">
      <c r="A741" s="283" t="s">
        <v>1458</v>
      </c>
      <c r="B741" s="285" t="s">
        <v>1459</v>
      </c>
    </row>
    <row r="742" spans="1:2">
      <c r="A742" s="283" t="s">
        <v>1460</v>
      </c>
      <c r="B742" s="285" t="s">
        <v>1461</v>
      </c>
    </row>
    <row r="743" spans="1:2">
      <c r="A743" s="283" t="s">
        <v>1462</v>
      </c>
      <c r="B743" s="285" t="s">
        <v>1283</v>
      </c>
    </row>
    <row r="744" spans="1:2">
      <c r="A744" s="283" t="s">
        <v>1274</v>
      </c>
      <c r="B744" s="288" t="s">
        <v>1041</v>
      </c>
    </row>
    <row r="745" spans="1:2">
      <c r="A745" s="283" t="s">
        <v>1463</v>
      </c>
      <c r="B745" s="285" t="s">
        <v>957</v>
      </c>
    </row>
    <row r="746" spans="1:2">
      <c r="A746" s="283" t="s">
        <v>1464</v>
      </c>
      <c r="B746" s="285" t="s">
        <v>1465</v>
      </c>
    </row>
    <row r="747" spans="1:2">
      <c r="A747" s="283" t="s">
        <v>1466</v>
      </c>
      <c r="B747" s="285" t="s">
        <v>1366</v>
      </c>
    </row>
    <row r="748" spans="1:2">
      <c r="A748" s="283" t="s">
        <v>1467</v>
      </c>
      <c r="B748" s="285" t="s">
        <v>1312</v>
      </c>
    </row>
    <row r="749" spans="1:2">
      <c r="A749" s="283" t="s">
        <v>1468</v>
      </c>
      <c r="B749" s="285" t="s">
        <v>1295</v>
      </c>
    </row>
    <row r="750" spans="1:2">
      <c r="A750" s="283" t="s">
        <v>1469</v>
      </c>
      <c r="B750" s="285" t="s">
        <v>1362</v>
      </c>
    </row>
    <row r="751" spans="1:2">
      <c r="A751" s="283" t="s">
        <v>1470</v>
      </c>
      <c r="B751" s="285" t="s">
        <v>1364</v>
      </c>
    </row>
    <row r="752" spans="1:2">
      <c r="A752" s="283" t="s">
        <v>1471</v>
      </c>
      <c r="B752" s="285" t="s">
        <v>1372</v>
      </c>
    </row>
    <row r="753" spans="1:2">
      <c r="A753" s="283" t="s">
        <v>1472</v>
      </c>
      <c r="B753" s="285" t="s">
        <v>1376</v>
      </c>
    </row>
    <row r="754" spans="1:2">
      <c r="A754" s="283" t="s">
        <v>1275</v>
      </c>
      <c r="B754" s="285" t="s">
        <v>1077</v>
      </c>
    </row>
    <row r="755" spans="1:2">
      <c r="A755" s="283" t="s">
        <v>1473</v>
      </c>
      <c r="B755" s="288" t="s">
        <v>1055</v>
      </c>
    </row>
    <row r="756" spans="1:2">
      <c r="A756" s="283" t="s">
        <v>1474</v>
      </c>
      <c r="B756" s="285" t="s">
        <v>1475</v>
      </c>
    </row>
    <row r="757" spans="1:2">
      <c r="A757" s="283" t="s">
        <v>1451</v>
      </c>
      <c r="B757" s="285" t="s">
        <v>1452</v>
      </c>
    </row>
    <row r="758" spans="1:2">
      <c r="A758" s="283" t="s">
        <v>1476</v>
      </c>
      <c r="B758" s="285" t="s">
        <v>1477</v>
      </c>
    </row>
    <row r="759" spans="1:2">
      <c r="A759" s="283" t="s">
        <v>1478</v>
      </c>
      <c r="B759" s="285" t="s">
        <v>1479</v>
      </c>
    </row>
    <row r="760" spans="1:2">
      <c r="A760" s="283" t="s">
        <v>1480</v>
      </c>
      <c r="B760" s="285" t="s">
        <v>1481</v>
      </c>
    </row>
    <row r="761" spans="1:2">
      <c r="A761" s="283" t="s">
        <v>1482</v>
      </c>
      <c r="B761" s="285" t="s">
        <v>1483</v>
      </c>
    </row>
    <row r="762" spans="1:2">
      <c r="A762" s="283" t="s">
        <v>1484</v>
      </c>
      <c r="B762" s="285" t="s">
        <v>1485</v>
      </c>
    </row>
    <row r="763" spans="1:2">
      <c r="A763" s="283" t="s">
        <v>1486</v>
      </c>
      <c r="B763" s="290" t="s">
        <v>1061</v>
      </c>
    </row>
    <row r="764" spans="1:2">
      <c r="A764" s="283" t="s">
        <v>1487</v>
      </c>
      <c r="B764" s="285" t="s">
        <v>1488</v>
      </c>
    </row>
    <row r="765" spans="1:2">
      <c r="A765" s="283" t="s">
        <v>1489</v>
      </c>
      <c r="B765" s="288" t="s">
        <v>1053</v>
      </c>
    </row>
    <row r="766" spans="1:2">
      <c r="A766" s="283" t="s">
        <v>1490</v>
      </c>
      <c r="B766" s="285" t="s">
        <v>1154</v>
      </c>
    </row>
    <row r="767" spans="1:2">
      <c r="A767" s="283" t="s">
        <v>1491</v>
      </c>
      <c r="B767" s="285" t="s">
        <v>1492</v>
      </c>
    </row>
    <row r="768" spans="1:2">
      <c r="A768" s="283" t="s">
        <v>1493</v>
      </c>
      <c r="B768" s="285" t="s">
        <v>1494</v>
      </c>
    </row>
    <row r="769" spans="1:2">
      <c r="A769" s="283" t="s">
        <v>1495</v>
      </c>
      <c r="B769" s="285" t="s">
        <v>1496</v>
      </c>
    </row>
    <row r="770" spans="1:2">
      <c r="A770" s="283" t="s">
        <v>1276</v>
      </c>
      <c r="B770" s="285" t="s">
        <v>1277</v>
      </c>
    </row>
    <row r="771" spans="1:2">
      <c r="A771" s="283" t="s">
        <v>1093</v>
      </c>
      <c r="B771" s="285" t="s">
        <v>1094</v>
      </c>
    </row>
    <row r="772" spans="1:2">
      <c r="A772" s="283" t="s">
        <v>1278</v>
      </c>
      <c r="B772" s="285" t="s">
        <v>1279</v>
      </c>
    </row>
    <row r="773" spans="1:2">
      <c r="A773" s="283" t="s">
        <v>1278</v>
      </c>
      <c r="B773" s="285" t="s">
        <v>1279</v>
      </c>
    </row>
    <row r="774" spans="1:2">
      <c r="A774" s="283" t="s">
        <v>1281</v>
      </c>
      <c r="B774" s="285" t="s">
        <v>1083</v>
      </c>
    </row>
    <row r="775" spans="1:2">
      <c r="A775" s="283" t="s">
        <v>1497</v>
      </c>
      <c r="B775" s="285" t="s">
        <v>1190</v>
      </c>
    </row>
    <row r="776" spans="1:2">
      <c r="A776" s="283" t="s">
        <v>1498</v>
      </c>
      <c r="B776" s="285" t="s">
        <v>1499</v>
      </c>
    </row>
    <row r="777" spans="1:2">
      <c r="A777" s="283" t="s">
        <v>1500</v>
      </c>
      <c r="B777" s="285" t="s">
        <v>1176</v>
      </c>
    </row>
    <row r="778" spans="1:2">
      <c r="A778" s="283" t="s">
        <v>1501</v>
      </c>
      <c r="B778" s="285" t="s">
        <v>1502</v>
      </c>
    </row>
    <row r="779" spans="1:2">
      <c r="A779" s="283" t="s">
        <v>1280</v>
      </c>
      <c r="B779" s="285" t="s">
        <v>1033</v>
      </c>
    </row>
    <row r="780" spans="1:2">
      <c r="A780" s="283" t="s">
        <v>1503</v>
      </c>
      <c r="B780" s="285" t="s">
        <v>1077</v>
      </c>
    </row>
    <row r="781" spans="1:2">
      <c r="A781" s="283" t="s">
        <v>1504</v>
      </c>
      <c r="B781" s="285" t="s">
        <v>1505</v>
      </c>
    </row>
    <row r="782" spans="1:2">
      <c r="A782" s="283" t="s">
        <v>1506</v>
      </c>
      <c r="B782" s="285" t="s">
        <v>1507</v>
      </c>
    </row>
    <row r="783" spans="1:2">
      <c r="A783" s="283" t="s">
        <v>1508</v>
      </c>
      <c r="B783" s="285" t="s">
        <v>1075</v>
      </c>
    </row>
    <row r="784" spans="1:2">
      <c r="A784" s="283" t="s">
        <v>1509</v>
      </c>
      <c r="B784" s="285" t="s">
        <v>1190</v>
      </c>
    </row>
    <row r="785" spans="1:2">
      <c r="A785" s="283" t="s">
        <v>1510</v>
      </c>
      <c r="B785" s="285" t="s">
        <v>1192</v>
      </c>
    </row>
    <row r="786" spans="1:2">
      <c r="A786" s="283" t="s">
        <v>1511</v>
      </c>
      <c r="B786" s="285" t="s">
        <v>1512</v>
      </c>
    </row>
    <row r="787" spans="1:2">
      <c r="A787" s="283" t="s">
        <v>1513</v>
      </c>
      <c r="B787" s="285" t="s">
        <v>1426</v>
      </c>
    </row>
    <row r="788" spans="1:2">
      <c r="A788" s="283" t="s">
        <v>1514</v>
      </c>
      <c r="B788" s="285" t="s">
        <v>1515</v>
      </c>
    </row>
    <row r="789" spans="1:2">
      <c r="A789" s="283" t="s">
        <v>1449</v>
      </c>
      <c r="B789" s="285" t="s">
        <v>1450</v>
      </c>
    </row>
    <row r="790" spans="1:2">
      <c r="A790" s="283" t="s">
        <v>1516</v>
      </c>
      <c r="B790" s="285" t="s">
        <v>1517</v>
      </c>
    </row>
    <row r="791" spans="1:2">
      <c r="A791" s="283" t="s">
        <v>1518</v>
      </c>
      <c r="B791" s="285" t="s">
        <v>1519</v>
      </c>
    </row>
    <row r="792" spans="1:2">
      <c r="A792" s="283" t="s">
        <v>1520</v>
      </c>
      <c r="B792" s="285" t="s">
        <v>1499</v>
      </c>
    </row>
    <row r="793" spans="1:2">
      <c r="A793" s="283" t="s">
        <v>1521</v>
      </c>
      <c r="B793" s="285" t="s">
        <v>1450</v>
      </c>
    </row>
    <row r="794" spans="1:2">
      <c r="A794" s="283" t="s">
        <v>1522</v>
      </c>
      <c r="B794" s="285" t="s">
        <v>1523</v>
      </c>
    </row>
    <row r="795" spans="1:2">
      <c r="A795" s="283" t="s">
        <v>1524</v>
      </c>
      <c r="B795" s="285" t="s">
        <v>1525</v>
      </c>
    </row>
    <row r="796" spans="1:2">
      <c r="A796" s="283" t="s">
        <v>1526</v>
      </c>
      <c r="B796" s="285" t="s">
        <v>1527</v>
      </c>
    </row>
    <row r="797" spans="1:2">
      <c r="A797" s="283" t="s">
        <v>1528</v>
      </c>
      <c r="B797" s="285" t="s">
        <v>1529</v>
      </c>
    </row>
    <row r="798" spans="1:2">
      <c r="A798" s="283" t="s">
        <v>1530</v>
      </c>
      <c r="B798" s="285" t="s">
        <v>1531</v>
      </c>
    </row>
    <row r="799" spans="1:2">
      <c r="A799" s="283" t="s">
        <v>1532</v>
      </c>
      <c r="B799" s="285" t="s">
        <v>1488</v>
      </c>
    </row>
    <row r="800" spans="1:2">
      <c r="A800" s="283" t="s">
        <v>1533</v>
      </c>
      <c r="B800" s="285" t="s">
        <v>1534</v>
      </c>
    </row>
    <row r="801" spans="1:2">
      <c r="A801" s="283" t="s">
        <v>1535</v>
      </c>
      <c r="B801" s="285" t="s">
        <v>1505</v>
      </c>
    </row>
    <row r="802" spans="1:2">
      <c r="A802" s="283" t="s">
        <v>1536</v>
      </c>
      <c r="B802" s="285" t="s">
        <v>1537</v>
      </c>
    </row>
    <row r="803" spans="1:2">
      <c r="A803" s="283" t="s">
        <v>1538</v>
      </c>
      <c r="B803" s="285" t="s">
        <v>1539</v>
      </c>
    </row>
    <row r="804" spans="1:2">
      <c r="A804" s="283" t="s">
        <v>1540</v>
      </c>
      <c r="B804" s="285" t="s">
        <v>878</v>
      </c>
    </row>
    <row r="805" spans="1:2">
      <c r="A805" s="283" t="s">
        <v>1528</v>
      </c>
      <c r="B805" s="285" t="s">
        <v>1541</v>
      </c>
    </row>
    <row r="806" spans="1:2">
      <c r="A806" s="283" t="s">
        <v>1542</v>
      </c>
      <c r="B806" s="285" t="s">
        <v>1543</v>
      </c>
    </row>
    <row r="807" spans="1:2">
      <c r="A807" s="283" t="s">
        <v>1544</v>
      </c>
      <c r="B807" s="285" t="s">
        <v>1545</v>
      </c>
    </row>
    <row r="808" spans="1:2">
      <c r="A808" s="283" t="s">
        <v>1546</v>
      </c>
      <c r="B808" s="285" t="s">
        <v>1547</v>
      </c>
    </row>
    <row r="809" spans="1:2">
      <c r="A809" s="283" t="s">
        <v>1548</v>
      </c>
      <c r="B809" s="285" t="s">
        <v>1549</v>
      </c>
    </row>
    <row r="810" spans="1:2">
      <c r="A810" s="283" t="s">
        <v>1550</v>
      </c>
      <c r="B810" s="285" t="s">
        <v>1551</v>
      </c>
    </row>
    <row r="811" spans="1:2">
      <c r="A811" s="283" t="s">
        <v>1552</v>
      </c>
      <c r="B811" s="285" t="s">
        <v>1553</v>
      </c>
    </row>
    <row r="812" spans="1:2">
      <c r="A812" s="283" t="s">
        <v>1554</v>
      </c>
      <c r="B812" s="285" t="s">
        <v>1555</v>
      </c>
    </row>
    <row r="813" spans="1:2">
      <c r="A813" s="283" t="s">
        <v>1556</v>
      </c>
      <c r="B813" s="285" t="s">
        <v>1557</v>
      </c>
    </row>
    <row r="814" spans="1:2">
      <c r="A814" s="283" t="s">
        <v>1558</v>
      </c>
      <c r="B814" s="285" t="s">
        <v>1559</v>
      </c>
    </row>
    <row r="815" spans="1:2">
      <c r="A815" s="283" t="s">
        <v>1560</v>
      </c>
      <c r="B815" s="285" t="s">
        <v>1561</v>
      </c>
    </row>
    <row r="816" spans="1:2">
      <c r="A816" s="283" t="s">
        <v>373</v>
      </c>
      <c r="B816" s="285" t="s">
        <v>374</v>
      </c>
    </row>
    <row r="817" spans="1:2">
      <c r="A817" s="283" t="s">
        <v>1562</v>
      </c>
      <c r="B817" s="285" t="s">
        <v>1563</v>
      </c>
    </row>
    <row r="818" spans="1:2">
      <c r="A818" s="283" t="s">
        <v>1564</v>
      </c>
      <c r="B818" s="285" t="s">
        <v>1565</v>
      </c>
    </row>
    <row r="819" spans="1:2">
      <c r="A819" s="283" t="s">
        <v>1566</v>
      </c>
      <c r="B819" s="285" t="s">
        <v>1077</v>
      </c>
    </row>
    <row r="820" spans="1:2">
      <c r="A820" s="283" t="s">
        <v>1567</v>
      </c>
      <c r="B820" s="285" t="s">
        <v>1568</v>
      </c>
    </row>
    <row r="821" spans="1:2">
      <c r="A821" s="283" t="s">
        <v>1569</v>
      </c>
      <c r="B821" s="285" t="s">
        <v>1541</v>
      </c>
    </row>
    <row r="822" spans="1:2">
      <c r="A822" s="283" t="s">
        <v>1570</v>
      </c>
      <c r="B822" s="285" t="s">
        <v>1571</v>
      </c>
    </row>
    <row r="823" spans="1:2">
      <c r="A823" s="283" t="s">
        <v>1572</v>
      </c>
      <c r="B823" s="285" t="s">
        <v>1573</v>
      </c>
    </row>
    <row r="824" spans="1:2">
      <c r="A824" s="283" t="s">
        <v>1574</v>
      </c>
      <c r="B824" s="285" t="s">
        <v>1575</v>
      </c>
    </row>
    <row r="825" spans="1:2">
      <c r="A825" s="283" t="s">
        <v>1576</v>
      </c>
      <c r="B825" s="285" t="s">
        <v>1577</v>
      </c>
    </row>
    <row r="826" spans="1:2">
      <c r="A826" s="283" t="s">
        <v>1578</v>
      </c>
      <c r="B826" s="285" t="s">
        <v>1579</v>
      </c>
    </row>
    <row r="827" spans="1:2">
      <c r="A827" s="283" t="s">
        <v>1580</v>
      </c>
      <c r="B827" s="285" t="s">
        <v>1581</v>
      </c>
    </row>
    <row r="828" spans="1:2">
      <c r="A828" s="283" t="s">
        <v>1582</v>
      </c>
      <c r="B828" s="285" t="s">
        <v>1583</v>
      </c>
    </row>
    <row r="829" spans="1:2">
      <c r="A829" s="283" t="s">
        <v>1584</v>
      </c>
      <c r="B829" s="285" t="s">
        <v>1585</v>
      </c>
    </row>
    <row r="830" spans="1:2">
      <c r="A830" s="283" t="s">
        <v>1586</v>
      </c>
      <c r="B830" s="285" t="s">
        <v>1587</v>
      </c>
    </row>
    <row r="831" spans="1:2">
      <c r="A831" s="283" t="s">
        <v>1588</v>
      </c>
      <c r="B831" s="285" t="s">
        <v>1589</v>
      </c>
    </row>
    <row r="832" spans="1:2">
      <c r="A832" s="283" t="s">
        <v>1590</v>
      </c>
      <c r="B832" s="288" t="s">
        <v>1591</v>
      </c>
    </row>
    <row r="833" spans="1:2">
      <c r="A833" s="283" t="s">
        <v>1592</v>
      </c>
      <c r="B833" s="285" t="s">
        <v>1593</v>
      </c>
    </row>
    <row r="834" spans="1:2">
      <c r="A834" s="283" t="s">
        <v>1594</v>
      </c>
      <c r="B834" s="285" t="s">
        <v>1595</v>
      </c>
    </row>
    <row r="835" spans="1:2">
      <c r="A835" s="283" t="s">
        <v>1596</v>
      </c>
      <c r="B835" s="285" t="s">
        <v>1597</v>
      </c>
    </row>
    <row r="836" spans="1:2">
      <c r="A836" s="283" t="s">
        <v>1598</v>
      </c>
      <c r="B836" s="285" t="s">
        <v>1599</v>
      </c>
    </row>
    <row r="837" spans="1:2">
      <c r="A837" s="283" t="s">
        <v>1600</v>
      </c>
      <c r="B837" s="285" t="s">
        <v>1601</v>
      </c>
    </row>
    <row r="838" spans="1:2">
      <c r="A838" s="283" t="s">
        <v>1602</v>
      </c>
      <c r="B838" s="285" t="s">
        <v>1603</v>
      </c>
    </row>
    <row r="839" spans="1:2">
      <c r="A839" s="283" t="s">
        <v>1604</v>
      </c>
      <c r="B839" s="285" t="s">
        <v>1605</v>
      </c>
    </row>
    <row r="840" spans="1:2">
      <c r="A840" s="283" t="s">
        <v>1606</v>
      </c>
      <c r="B840" s="285" t="s">
        <v>1607</v>
      </c>
    </row>
    <row r="841" spans="1:2">
      <c r="A841" s="283" t="s">
        <v>1608</v>
      </c>
      <c r="B841" s="285" t="s">
        <v>1609</v>
      </c>
    </row>
    <row r="842" spans="1:2">
      <c r="A842" s="283" t="s">
        <v>1610</v>
      </c>
      <c r="B842" s="285" t="s">
        <v>1611</v>
      </c>
    </row>
    <row r="843" spans="1:2">
      <c r="A843" s="283" t="s">
        <v>1612</v>
      </c>
      <c r="B843" s="285" t="s">
        <v>941</v>
      </c>
    </row>
    <row r="844" spans="1:2">
      <c r="A844" s="283" t="s">
        <v>1613</v>
      </c>
      <c r="B844" s="285" t="s">
        <v>1614</v>
      </c>
    </row>
    <row r="845" spans="1:2">
      <c r="A845" s="283" t="s">
        <v>1615</v>
      </c>
      <c r="B845" s="285" t="s">
        <v>1616</v>
      </c>
    </row>
    <row r="846" spans="1:2">
      <c r="A846" s="291" t="s">
        <v>1617</v>
      </c>
      <c r="B846" s="285" t="s">
        <v>1618</v>
      </c>
    </row>
    <row r="847" spans="1:2">
      <c r="A847" s="292" t="s">
        <v>1619</v>
      </c>
      <c r="B847" s="293" t="s">
        <v>1620</v>
      </c>
    </row>
    <row r="848" spans="1:2">
      <c r="A848" s="292" t="s">
        <v>1621</v>
      </c>
      <c r="B848" s="293" t="s">
        <v>1622</v>
      </c>
    </row>
    <row r="849" spans="1:2">
      <c r="A849" s="292" t="s">
        <v>1623</v>
      </c>
      <c r="B849" s="293" t="s">
        <v>1624</v>
      </c>
    </row>
    <row r="850" spans="1:2">
      <c r="A850" s="292" t="s">
        <v>1625</v>
      </c>
      <c r="B850" s="293" t="s">
        <v>1626</v>
      </c>
    </row>
    <row r="851" spans="1:2">
      <c r="A851" s="210" t="s">
        <v>1627</v>
      </c>
      <c r="B851" s="285" t="s">
        <v>1628</v>
      </c>
    </row>
    <row r="852" spans="1:2">
      <c r="A852" s="210" t="s">
        <v>1629</v>
      </c>
      <c r="B852" s="285" t="s">
        <v>1630</v>
      </c>
    </row>
    <row r="853" spans="1:2">
      <c r="A853" s="210" t="s">
        <v>1631</v>
      </c>
      <c r="B853" s="285" t="s">
        <v>1632</v>
      </c>
    </row>
    <row r="854" spans="1:2">
      <c r="A854" s="210" t="s">
        <v>1633</v>
      </c>
      <c r="B854" s="285" t="s">
        <v>1634</v>
      </c>
    </row>
    <row r="855" spans="1:2">
      <c r="A855" s="210" t="s">
        <v>1635</v>
      </c>
      <c r="B855" s="285" t="s">
        <v>1636</v>
      </c>
    </row>
    <row r="856" spans="1:2">
      <c r="A856" s="210" t="s">
        <v>1637</v>
      </c>
      <c r="B856" s="285" t="s">
        <v>941</v>
      </c>
    </row>
    <row r="857" spans="1:2">
      <c r="A857" s="210" t="s">
        <v>1638</v>
      </c>
      <c r="B857" s="293" t="s">
        <v>1639</v>
      </c>
    </row>
    <row r="858" spans="1:2">
      <c r="A858" s="210" t="s">
        <v>1640</v>
      </c>
      <c r="B858" s="293" t="s">
        <v>1641</v>
      </c>
    </row>
    <row r="859" spans="1:2">
      <c r="A859" s="210" t="s">
        <v>1642</v>
      </c>
      <c r="B859" s="293" t="s">
        <v>1643</v>
      </c>
    </row>
    <row r="860" spans="1:2">
      <c r="A860" s="210" t="s">
        <v>1644</v>
      </c>
      <c r="B860" s="293" t="s">
        <v>1645</v>
      </c>
    </row>
    <row r="861" spans="1:2">
      <c r="A861" s="210" t="s">
        <v>1646</v>
      </c>
      <c r="B861" s="293" t="s">
        <v>1647</v>
      </c>
    </row>
    <row r="862" spans="1:2">
      <c r="A862" s="210" t="s">
        <v>1648</v>
      </c>
      <c r="B862" s="293" t="s">
        <v>1649</v>
      </c>
    </row>
    <row r="863" spans="1:2">
      <c r="A863" s="210" t="s">
        <v>1650</v>
      </c>
      <c r="B863" s="293" t="s">
        <v>1651</v>
      </c>
    </row>
    <row r="864" spans="1:2">
      <c r="A864" s="210" t="s">
        <v>1652</v>
      </c>
      <c r="B864" s="293" t="s">
        <v>1653</v>
      </c>
    </row>
    <row r="865" spans="1:2">
      <c r="A865" s="210" t="s">
        <v>1654</v>
      </c>
      <c r="B865" s="285" t="s">
        <v>1655</v>
      </c>
    </row>
    <row r="866" spans="1:2">
      <c r="A866" s="210" t="s">
        <v>1656</v>
      </c>
      <c r="B866" s="285" t="s">
        <v>1657</v>
      </c>
    </row>
    <row r="867" spans="1:2">
      <c r="A867" s="210" t="s">
        <v>1658</v>
      </c>
      <c r="B867" s="285" t="s">
        <v>1659</v>
      </c>
    </row>
    <row r="868" spans="1:2">
      <c r="A868" s="210" t="s">
        <v>1660</v>
      </c>
      <c r="B868" s="285" t="s">
        <v>1661</v>
      </c>
    </row>
    <row r="869" spans="1:2">
      <c r="A869" s="210" t="s">
        <v>1662</v>
      </c>
      <c r="B869" s="293" t="s">
        <v>1663</v>
      </c>
    </row>
    <row r="870" spans="1:2">
      <c r="A870" s="210" t="s">
        <v>1664</v>
      </c>
      <c r="B870" s="293" t="s">
        <v>1266</v>
      </c>
    </row>
    <row r="871" spans="1:2">
      <c r="A871" s="292" t="s">
        <v>1665</v>
      </c>
      <c r="B871" s="293" t="s">
        <v>1666</v>
      </c>
    </row>
    <row r="872" spans="1:2">
      <c r="A872" s="210" t="s">
        <v>1667</v>
      </c>
      <c r="B872" s="293" t="s">
        <v>1668</v>
      </c>
    </row>
    <row r="873" spans="1:2">
      <c r="A873" s="210" t="s">
        <v>1669</v>
      </c>
      <c r="B873" s="293" t="s">
        <v>1670</v>
      </c>
    </row>
    <row r="874" spans="1:2">
      <c r="A874" s="210" t="s">
        <v>1671</v>
      </c>
      <c r="B874" s="293" t="s">
        <v>1672</v>
      </c>
    </row>
    <row r="875" spans="1:2">
      <c r="A875" s="210" t="s">
        <v>1673</v>
      </c>
      <c r="B875" s="293" t="s">
        <v>1674</v>
      </c>
    </row>
    <row r="876" spans="1:2">
      <c r="A876" s="210" t="s">
        <v>1675</v>
      </c>
      <c r="B876" s="293" t="s">
        <v>1676</v>
      </c>
    </row>
    <row r="877" spans="1:2">
      <c r="A877" s="210" t="s">
        <v>1677</v>
      </c>
      <c r="B877" s="293" t="s">
        <v>1678</v>
      </c>
    </row>
    <row r="878" spans="1:2">
      <c r="A878" s="210" t="s">
        <v>1679</v>
      </c>
      <c r="B878" s="293" t="s">
        <v>1680</v>
      </c>
    </row>
    <row r="879" spans="1:2">
      <c r="A879" s="210" t="s">
        <v>1681</v>
      </c>
      <c r="B879" s="293" t="s">
        <v>1682</v>
      </c>
    </row>
    <row r="880" spans="1:2">
      <c r="A880" s="210" t="s">
        <v>1683</v>
      </c>
      <c r="B880" s="293" t="s">
        <v>1684</v>
      </c>
    </row>
    <row r="881" spans="1:2">
      <c r="A881" s="210" t="s">
        <v>1685</v>
      </c>
      <c r="B881" s="293" t="s">
        <v>1686</v>
      </c>
    </row>
    <row r="882" spans="1:2">
      <c r="A882" s="210" t="s">
        <v>1687</v>
      </c>
      <c r="B882" s="293" t="s">
        <v>1688</v>
      </c>
    </row>
    <row r="883" spans="1:2">
      <c r="A883" s="210" t="s">
        <v>1689</v>
      </c>
      <c r="B883" s="293" t="s">
        <v>1690</v>
      </c>
    </row>
    <row r="884" spans="1:2">
      <c r="A884" s="210" t="s">
        <v>1691</v>
      </c>
      <c r="B884" s="293" t="s">
        <v>1692</v>
      </c>
    </row>
    <row r="885" spans="1:2">
      <c r="A885" s="210" t="s">
        <v>1693</v>
      </c>
      <c r="B885" s="293" t="s">
        <v>1694</v>
      </c>
    </row>
    <row r="886" spans="1:2">
      <c r="A886" s="210" t="s">
        <v>1695</v>
      </c>
      <c r="B886" s="293" t="s">
        <v>1696</v>
      </c>
    </row>
    <row r="887" spans="1:2">
      <c r="A887" s="210" t="s">
        <v>1697</v>
      </c>
      <c r="B887" s="293" t="s">
        <v>1698</v>
      </c>
    </row>
    <row r="888" spans="1:2">
      <c r="A888" s="210" t="s">
        <v>1699</v>
      </c>
      <c r="B888" s="293" t="s">
        <v>1700</v>
      </c>
    </row>
    <row r="889" spans="1:2">
      <c r="A889" s="294" t="s">
        <v>1701</v>
      </c>
      <c r="B889" s="285" t="s">
        <v>1702</v>
      </c>
    </row>
    <row r="890" spans="1:2">
      <c r="A890" s="210" t="s">
        <v>1703</v>
      </c>
      <c r="B890" s="295" t="s">
        <v>613</v>
      </c>
    </row>
    <row r="891" spans="1:2">
      <c r="A891" s="210" t="s">
        <v>1704</v>
      </c>
      <c r="B891" s="295" t="s">
        <v>613</v>
      </c>
    </row>
    <row r="892" spans="1:2">
      <c r="A892" s="294" t="s">
        <v>1705</v>
      </c>
      <c r="B892" s="295" t="s">
        <v>1706</v>
      </c>
    </row>
    <row r="893" spans="1:2">
      <c r="A893" s="210" t="s">
        <v>1707</v>
      </c>
      <c r="B893" s="285" t="s">
        <v>1299</v>
      </c>
    </row>
    <row r="894" spans="1:2">
      <c r="A894" s="210" t="s">
        <v>1708</v>
      </c>
      <c r="B894" s="295" t="s">
        <v>1709</v>
      </c>
    </row>
    <row r="895" spans="1:2">
      <c r="A895" s="210" t="s">
        <v>1710</v>
      </c>
      <c r="B895" s="285" t="s">
        <v>1711</v>
      </c>
    </row>
    <row r="896" spans="1:2">
      <c r="A896" s="210" t="s">
        <v>1712</v>
      </c>
      <c r="B896" s="285" t="s">
        <v>1713</v>
      </c>
    </row>
    <row r="897" spans="1:2">
      <c r="A897" s="210" t="s">
        <v>1693</v>
      </c>
      <c r="B897" s="285" t="s">
        <v>1694</v>
      </c>
    </row>
    <row r="898" spans="1:2">
      <c r="A898" s="210" t="s">
        <v>1714</v>
      </c>
      <c r="B898" s="285" t="s">
        <v>1715</v>
      </c>
    </row>
    <row r="899" spans="1:2">
      <c r="A899" s="210" t="s">
        <v>996</v>
      </c>
      <c r="B899" s="285" t="s">
        <v>997</v>
      </c>
    </row>
    <row r="900" spans="1:2">
      <c r="A900" s="210" t="s">
        <v>1716</v>
      </c>
      <c r="B900" s="285" t="s">
        <v>1717</v>
      </c>
    </row>
    <row r="901" spans="1:2">
      <c r="A901" s="210" t="s">
        <v>1718</v>
      </c>
      <c r="B901" s="285" t="s">
        <v>1719</v>
      </c>
    </row>
    <row r="902" spans="1:2">
      <c r="A902" s="210" t="s">
        <v>1720</v>
      </c>
      <c r="B902" s="285" t="s">
        <v>1721</v>
      </c>
    </row>
    <row r="903" spans="1:2">
      <c r="A903" s="210" t="s">
        <v>1722</v>
      </c>
      <c r="B903" s="285" t="s">
        <v>1723</v>
      </c>
    </row>
    <row r="904" spans="1:2">
      <c r="A904" s="210" t="s">
        <v>1724</v>
      </c>
      <c r="B904" s="285" t="s">
        <v>1725</v>
      </c>
    </row>
    <row r="905" spans="1:2">
      <c r="A905" s="210" t="s">
        <v>1726</v>
      </c>
      <c r="B905" s="285" t="s">
        <v>1727</v>
      </c>
    </row>
    <row r="906" spans="1:2">
      <c r="A906" s="210" t="s">
        <v>939</v>
      </c>
      <c r="B906" s="285" t="s">
        <v>940</v>
      </c>
    </row>
    <row r="907" spans="1:2">
      <c r="A907" s="210" t="s">
        <v>1728</v>
      </c>
      <c r="B907" s="285" t="s">
        <v>1729</v>
      </c>
    </row>
    <row r="908" spans="1:2">
      <c r="A908" s="210" t="s">
        <v>1730</v>
      </c>
      <c r="B908" s="285" t="s">
        <v>1731</v>
      </c>
    </row>
    <row r="909" spans="1:2">
      <c r="A909" s="210" t="s">
        <v>1732</v>
      </c>
      <c r="B909" s="285" t="s">
        <v>1733</v>
      </c>
    </row>
    <row r="910" spans="1:2">
      <c r="A910" s="210" t="s">
        <v>1734</v>
      </c>
      <c r="B910" s="285" t="s">
        <v>1735</v>
      </c>
    </row>
    <row r="911" spans="1:2">
      <c r="A911" s="210" t="s">
        <v>1736</v>
      </c>
      <c r="B911" s="285" t="s">
        <v>1737</v>
      </c>
    </row>
    <row r="912" spans="1:2">
      <c r="A912" s="210" t="s">
        <v>1738</v>
      </c>
      <c r="B912" s="285" t="s">
        <v>1739</v>
      </c>
    </row>
    <row r="913" spans="1:2">
      <c r="A913" s="210" t="s">
        <v>1714</v>
      </c>
      <c r="B913" s="285" t="s">
        <v>1715</v>
      </c>
    </row>
    <row r="914" spans="1:2">
      <c r="A914" s="210" t="s">
        <v>1740</v>
      </c>
      <c r="B914" s="285" t="s">
        <v>1741</v>
      </c>
    </row>
    <row r="915" spans="1:2">
      <c r="A915" s="210" t="s">
        <v>1742</v>
      </c>
      <c r="B915" s="285" t="s">
        <v>1743</v>
      </c>
    </row>
    <row r="916" spans="1:2">
      <c r="A916" s="210" t="s">
        <v>1744</v>
      </c>
      <c r="B916" s="285" t="s">
        <v>1081</v>
      </c>
    </row>
    <row r="917" spans="1:2">
      <c r="A917" s="210" t="s">
        <v>1745</v>
      </c>
      <c r="B917" s="285" t="s">
        <v>1483</v>
      </c>
    </row>
    <row r="918" spans="1:2">
      <c r="A918" s="210" t="s">
        <v>1746</v>
      </c>
      <c r="B918" s="285" t="s">
        <v>1273</v>
      </c>
    </row>
    <row r="919" spans="1:2">
      <c r="A919" s="210" t="s">
        <v>1747</v>
      </c>
      <c r="B919" s="285" t="s">
        <v>1748</v>
      </c>
    </row>
    <row r="920" spans="1:2">
      <c r="A920" s="210" t="s">
        <v>1749</v>
      </c>
      <c r="B920" s="285" t="s">
        <v>1750</v>
      </c>
    </row>
    <row r="921" spans="1:2">
      <c r="A921" s="210" t="s">
        <v>1751</v>
      </c>
      <c r="B921" s="285" t="s">
        <v>1752</v>
      </c>
    </row>
    <row r="922" spans="1:2">
      <c r="A922" s="210" t="s">
        <v>1753</v>
      </c>
      <c r="B922" s="293" t="s">
        <v>1754</v>
      </c>
    </row>
    <row r="923" spans="1:2">
      <c r="A923" s="210" t="s">
        <v>1755</v>
      </c>
      <c r="B923" s="293" t="s">
        <v>1756</v>
      </c>
    </row>
    <row r="924" spans="1:2">
      <c r="A924" s="292" t="s">
        <v>1757</v>
      </c>
      <c r="B924" s="293" t="s">
        <v>1758</v>
      </c>
    </row>
    <row r="925" spans="1:2">
      <c r="A925" s="210" t="s">
        <v>1759</v>
      </c>
      <c r="B925" s="285" t="s">
        <v>1760</v>
      </c>
    </row>
    <row r="926" spans="1:2">
      <c r="A926" s="210" t="s">
        <v>1761</v>
      </c>
      <c r="B926" s="285" t="s">
        <v>1152</v>
      </c>
    </row>
    <row r="927" spans="1:2">
      <c r="A927" s="210" t="s">
        <v>1762</v>
      </c>
      <c r="B927" s="295" t="s">
        <v>1763</v>
      </c>
    </row>
    <row r="928" spans="1:2">
      <c r="A928" s="210" t="s">
        <v>1764</v>
      </c>
      <c r="B928" s="295" t="s">
        <v>963</v>
      </c>
    </row>
    <row r="929" spans="1:2">
      <c r="A929" s="210" t="s">
        <v>1765</v>
      </c>
      <c r="B929" s="295" t="s">
        <v>1766</v>
      </c>
    </row>
    <row r="930" spans="1:2">
      <c r="A930" s="210" t="s">
        <v>1767</v>
      </c>
      <c r="B930" s="295" t="s">
        <v>1768</v>
      </c>
    </row>
    <row r="931" spans="1:2">
      <c r="A931" s="210" t="s">
        <v>1697</v>
      </c>
      <c r="B931" s="295" t="s">
        <v>1698</v>
      </c>
    </row>
    <row r="932" spans="1:2">
      <c r="A932" s="210" t="s">
        <v>1769</v>
      </c>
      <c r="B932" s="285" t="s">
        <v>1555</v>
      </c>
    </row>
    <row r="933" spans="1:2">
      <c r="A933" s="292" t="s">
        <v>1770</v>
      </c>
      <c r="B933" s="285" t="s">
        <v>1118</v>
      </c>
    </row>
    <row r="934" spans="1:2">
      <c r="A934" s="210" t="s">
        <v>1771</v>
      </c>
      <c r="B934" s="285" t="s">
        <v>1488</v>
      </c>
    </row>
    <row r="935" spans="1:2">
      <c r="A935" s="210" t="s">
        <v>1772</v>
      </c>
      <c r="B935" s="296" t="s">
        <v>1773</v>
      </c>
    </row>
    <row r="936" spans="1:2">
      <c r="A936" s="210" t="s">
        <v>1774</v>
      </c>
      <c r="B936" s="297" t="s">
        <v>1775</v>
      </c>
    </row>
    <row r="937" spans="1:2">
      <c r="A937" s="210" t="s">
        <v>1776</v>
      </c>
      <c r="B937" s="296" t="s">
        <v>1777</v>
      </c>
    </row>
    <row r="938" spans="1:2">
      <c r="A938" s="210" t="s">
        <v>1778</v>
      </c>
      <c r="B938" s="296" t="s">
        <v>1779</v>
      </c>
    </row>
    <row r="939" spans="1:2">
      <c r="A939" s="210" t="s">
        <v>1780</v>
      </c>
      <c r="B939" s="296" t="s">
        <v>1781</v>
      </c>
    </row>
    <row r="940" spans="1:2">
      <c r="A940" s="210" t="s">
        <v>1782</v>
      </c>
      <c r="B940" s="296" t="s">
        <v>1783</v>
      </c>
    </row>
    <row r="941" spans="1:2">
      <c r="A941" s="210" t="s">
        <v>1784</v>
      </c>
      <c r="B941" s="288" t="s">
        <v>1043</v>
      </c>
    </row>
    <row r="942" spans="1:2">
      <c r="A942" s="210" t="s">
        <v>1785</v>
      </c>
      <c r="B942" s="285" t="s">
        <v>1599</v>
      </c>
    </row>
    <row r="943" spans="1:2">
      <c r="A943" s="210" t="s">
        <v>1786</v>
      </c>
      <c r="B943" s="296" t="s">
        <v>1787</v>
      </c>
    </row>
    <row r="944" spans="1:2">
      <c r="A944" s="210" t="s">
        <v>1788</v>
      </c>
      <c r="B944" s="296" t="s">
        <v>1789</v>
      </c>
    </row>
    <row r="945" spans="1:2">
      <c r="A945" s="210" t="s">
        <v>1790</v>
      </c>
      <c r="B945" s="296" t="s">
        <v>1791</v>
      </c>
    </row>
    <row r="946" spans="1:2">
      <c r="A946" s="210" t="s">
        <v>1792</v>
      </c>
      <c r="B946" s="296" t="s">
        <v>1793</v>
      </c>
    </row>
    <row r="947" spans="1:2">
      <c r="A947" s="210" t="s">
        <v>1794</v>
      </c>
      <c r="B947" s="296" t="s">
        <v>1795</v>
      </c>
    </row>
    <row r="948" spans="1:2">
      <c r="A948" s="210" t="s">
        <v>1796</v>
      </c>
      <c r="B948" s="296" t="s">
        <v>1797</v>
      </c>
    </row>
    <row r="949" spans="1:2">
      <c r="A949" t="s">
        <v>1813</v>
      </c>
      <c r="B949" s="296" t="s">
        <v>2122</v>
      </c>
    </row>
    <row r="950" spans="1:2">
      <c r="A950" t="s">
        <v>1897</v>
      </c>
      <c r="B950" s="296" t="s">
        <v>2123</v>
      </c>
    </row>
    <row r="951" spans="1:2">
      <c r="A951" t="s">
        <v>1866</v>
      </c>
      <c r="B951" s="296" t="s">
        <v>1706</v>
      </c>
    </row>
    <row r="952" spans="1:2">
      <c r="A952" t="s">
        <v>1914</v>
      </c>
      <c r="B952" s="296" t="s">
        <v>2124</v>
      </c>
    </row>
    <row r="953" spans="1:2">
      <c r="A953" t="s">
        <v>2027</v>
      </c>
      <c r="B953" s="296" t="s">
        <v>2125</v>
      </c>
    </row>
    <row r="954" spans="1:2">
      <c r="A954" t="s">
        <v>2029</v>
      </c>
      <c r="B954" s="296" t="s">
        <v>1422</v>
      </c>
    </row>
    <row r="955" spans="1:2">
      <c r="A955" t="s">
        <v>1848</v>
      </c>
      <c r="B955" s="296" t="s">
        <v>2126</v>
      </c>
    </row>
    <row r="956" spans="1:2">
      <c r="A956" t="s">
        <v>1712</v>
      </c>
      <c r="B956" s="296" t="s">
        <v>1713</v>
      </c>
    </row>
    <row r="957" spans="1:2">
      <c r="A957" t="s">
        <v>1906</v>
      </c>
      <c r="B957" s="296" t="s">
        <v>2127</v>
      </c>
    </row>
    <row r="958" spans="1:2">
      <c r="A958" t="s">
        <v>2201</v>
      </c>
      <c r="B958" s="296" t="s">
        <v>2200</v>
      </c>
    </row>
  </sheetData>
  <autoFilter ref="A1:B957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  <vt:lpstr>CAZUL</vt:lpstr>
      <vt:lpstr>FORNECEDOR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2022-11-07T18:04:06Z</dcterms:modified>
</cp:coreProperties>
</file>